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<sst xmlns="http://schemas.openxmlformats.org/spreadsheetml/2006/main" count="241" uniqueCount="77">
  <si>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</si>
  <si>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</si>
  <si>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</si>
  <si>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</si>
  <si>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</si>
  <si>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</si>
  <si>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</si>
  <si>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</si>
  <si>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</si>
  <si>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</si>
  <si>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</si>
  <si>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</si>
  <si>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</si>
  <si>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</si>
  <si>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</si>
  <si>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</si>
  <si>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</si>
  <si>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</si>
  <si>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</si>
  <si>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</si>
  <si>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</si>
  <si>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</si>
  <si>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</si>
  <si>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</si>
  <si>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</si>
  <si>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</si>
  <si>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</si>
  <si>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</si>
  <si>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</si>
  <si>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</si>
  <si>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</si>
  <si>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papers extends an approach for learning from AML format using ontologies and user interaction.</t>
  </si>
  <si>
    <t>MDE</t>
  </si>
  <si>
    <t>n.a.</t>
  </si>
  <si>
    <t>N</t>
  </si>
  <si>
    <t>&lt;add your comment here if any&gt;</t>
  </si>
  <si>
    <t>Y</t>
  </si>
  <si>
    <t>Others</t>
  </si>
  <si>
    <t>Conference</t>
  </si>
  <si>
    <t>International Conference on Emerging Technologies and Factory Automation (ETFA)</t>
  </si>
  <si>
    <t>application domain independent</t>
  </si>
  <si>
    <t>AML</t>
  </si>
  <si>
    <t>Interactive Learning</t>
  </si>
  <si>
    <t>XML-based</t>
  </si>
  <si>
    <t>data flow</t>
  </si>
  <si>
    <t>CPS</t>
  </si>
  <si>
    <t>RQs</t>
  </si>
  <si>
    <t>2,3</t>
  </si>
  <si>
    <t>The main contributions of the paper are: the proposition of AMLLearner (AutomationML Learner), a semi-automated concept learning system for assisting domain experts in onstructing OWL class expressions from AML data. The new method, based on interactive machine learning procedure incorporates a wealth of features for utilizing domain knowledge and incorporating domain experts closely in the learning procedure.</t>
  </si>
  <si>
    <t>Process</t>
  </si>
  <si>
    <t>AI/ML</t>
  </si>
  <si>
    <t>Modelling</t>
  </si>
  <si>
    <t>Requirements</t>
  </si>
  <si>
    <t xml:space="preserve"> IEEE International Conference on Emerging Technologies and Factory Automation</t>
  </si>
  <si>
    <t>AutomationML</t>
  </si>
  <si>
    <t>Web Ontology language</t>
  </si>
  <si>
    <t>Interactive Machine Learning</t>
  </si>
  <si>
    <t>Concept Learning</t>
  </si>
  <si>
    <t>Future research directions (as stated by authors, if any)</t>
  </si>
  <si>
    <t>Integrate AMLLearner into the AutomationML Editor.</t>
  </si>
  <si>
    <t>Develop a dedicated graphical user interface (GUI) in the AutomationML Editor.</t>
  </si>
  <si>
    <t>Evaluate AMLLearner using data  from real-world engineering processes and justify its usability with comprehensive user surveys.</t>
  </si>
  <si>
    <t xml:space="preserve">Reviewer </t>
  </si>
  <si>
    <t>Gilles Madi</t>
  </si>
  <si>
    <t>RQ1</t>
  </si>
  <si>
    <t>AI is used to learn engineering concepts from AutomationML data (AML). AML is a XML-based data format used for managing data flow in continuous engineering.</t>
  </si>
  <si>
    <t>RQ2</t>
  </si>
  <si>
    <t>MDE and AI models are used through the whole process. The point of views is ressource-centric.</t>
  </si>
  <si>
    <t>RQ3</t>
  </si>
  <si>
    <t>Concept learning, human in the loop (interactive learning), data format.</t>
  </si>
  <si>
    <t>RQ4</t>
  </si>
  <si>
    <t>See ID19.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</si>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</sst>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papers extends an approach for learning from AML format using ontologies and user interaction.</v>
      </c>
      <c r="V2" s="10" t="str">
        <f>'2'!V2</f>
        <v>The main contributions of the paper are: the proposition of AMLLearner (AutomationML Learner), a semi-automated concept learning system for assisting domain experts in onstructing OWL class expressions from AML data. The new method, based on interactive machine learning procedure incorporates a wealth of features for utilizing domain knowledge and incorporating domain experts closely in the learning procedure.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n.a.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AI/ML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Others</v>
      </c>
      <c r="D12" s="18" t="str">
        <f>K38</f>
        <v>Modelling</v>
      </c>
      <c r="E12" s="18" t="str">
        <f>K39</f>
        <v>Requirements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International Conference on Emerging Technologies and Factory Automation (ETFA)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AML</v>
      </c>
      <c r="D19" s="29" t="str">
        <f>K58</f>
        <v>Interactive Learning</v>
      </c>
      <c r="E19" s="29" t="str">
        <f>K59</f>
        <v>XML-based</v>
      </c>
      <c r="F19" s="29" t="str">
        <f>K60</f>
        <v>data flow</v>
      </c>
      <c r="G19" s="29" t="str">
        <f>K61</f>
        <v>CPS</v>
      </c>
      <c r="H19" s="30" t="str">
        <f>K62</f>
        <v>AutomationML</v>
      </c>
      <c r="I19" s="29" t="str">
        <f>K63</f>
        <v>Web Ontology language</v>
      </c>
      <c r="J19" s="29" t="str">
        <f>K64</f>
        <v>Interactive Machine Learning</v>
      </c>
      <c r="K19" s="29" t="str">
        <f>K65</f>
        <v>Concept Learning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n.a.</v>
      </c>
      <c r="E25" s="54" t="str">
        <f t="shared" ref="E25:E36" si="18">CONCATENATE(C25," ",D25)</f>
        <v>MDE n.a.</v>
      </c>
      <c r="F25" s="54"/>
      <c r="G25" s="54" t="str">
        <f>IFERROR(__xludf.DUMMYFUNCTION("IFNA(UNIQUE(FILTER(E25:E36, E25:E36&lt;&gt;""n.a. n.a."")),""n.a."")"),"MDE n.a.")</f>
        <v>MDE n.a.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IFERROR(__xludf.DUMMYFUNCTION("""COMPUTED_VALUE"""),"n.a.")</f>
        <v>n.a.</v>
      </c>
      <c r="K25" s="55" t="str">
        <f t="shared" ref="K25:L25" si="17">IF(NOT(I25=""),I25,"n.a.")</f>
        <v>MDE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IFERROR(__xludf.DUMMYFUNCTION("""COMPUTED_VALUE"""),"AI/ML Process")</f>
        <v>AI/ML Process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AI/ML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AI/ML</v>
      </c>
      <c r="D29" s="62" t="str">
        <f>'2'!G$3</f>
        <v>Process</v>
      </c>
      <c r="E29" s="54" t="str">
        <f t="shared" si="18"/>
        <v>AI/ML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Others</v>
      </c>
      <c r="D37" s="75"/>
      <c r="E37" s="75"/>
      <c r="F37" s="75"/>
      <c r="G37" s="75" t="str">
        <f>IFERROR(__xludf.DUMMYFUNCTION("IFNA(UNIQUE(FILTER(C37:C46, C37:C46&lt;&gt;""n.a."")),""n.a."")"),"Others")</f>
        <v>Others</v>
      </c>
      <c r="H37" s="75"/>
      <c r="I37" s="76" t="str">
        <f t="shared" ref="I37:I66" si="27">G37</f>
        <v>Others</v>
      </c>
      <c r="J37" s="75"/>
      <c r="K37" s="77" t="str">
        <f t="shared" ref="K37:K68" si="28">IF(NOT(I37=""),I37,"n.a.")</f>
        <v>Others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 t="str">
        <f>IFERROR(__xludf.DUMMYFUNCTION("""COMPUTED_VALUE"""),"Requirements")</f>
        <v>Requirements</v>
      </c>
      <c r="H39" s="83"/>
      <c r="I39" s="54" t="str">
        <f t="shared" si="27"/>
        <v>Requirements</v>
      </c>
      <c r="J39" s="83"/>
      <c r="K39" s="55" t="str">
        <f t="shared" si="28"/>
        <v>Requirements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Requirements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AML</v>
      </c>
      <c r="D57" s="90"/>
      <c r="E57" s="90"/>
      <c r="F57" s="90"/>
      <c r="G57" s="75" t="str">
        <f>IFERROR(__xludf.DUMMYFUNCTION("IFNA(UNIQUE(FILTER(C57:C66, C57:C66&lt;&gt;""n.a."")),""n.a."")"),"AML")</f>
        <v>AML</v>
      </c>
      <c r="H57" s="90"/>
      <c r="I57" s="76" t="str">
        <f t="shared" si="27"/>
        <v>AML</v>
      </c>
      <c r="J57" s="90"/>
      <c r="K57" s="77" t="str">
        <f t="shared" si="28"/>
        <v>AML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Interactive Learning</v>
      </c>
      <c r="D58" s="81"/>
      <c r="E58" s="81"/>
      <c r="F58" s="81"/>
      <c r="G58" s="81" t="str">
        <f>IFERROR(__xludf.DUMMYFUNCTION("""COMPUTED_VALUE"""),"Interactive Learning")</f>
        <v>Interactive Learning</v>
      </c>
      <c r="H58" s="81"/>
      <c r="I58" s="59" t="str">
        <f t="shared" si="27"/>
        <v>Interactive Learning</v>
      </c>
      <c r="J58" s="81"/>
      <c r="K58" s="60" t="str">
        <f t="shared" si="28"/>
        <v>Interactive Learning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XML-based</v>
      </c>
      <c r="D59" s="83"/>
      <c r="E59" s="83"/>
      <c r="F59" s="83"/>
      <c r="G59" s="83" t="str">
        <f>IFERROR(__xludf.DUMMYFUNCTION("""COMPUTED_VALUE"""),"XML-based")</f>
        <v>XML-based</v>
      </c>
      <c r="H59" s="83"/>
      <c r="I59" s="54" t="str">
        <f t="shared" si="27"/>
        <v>XML-based</v>
      </c>
      <c r="J59" s="83"/>
      <c r="K59" s="55" t="str">
        <f t="shared" si="28"/>
        <v>XML-based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data flow</v>
      </c>
      <c r="D60" s="81"/>
      <c r="E60" s="81"/>
      <c r="F60" s="81"/>
      <c r="G60" s="81" t="str">
        <f>IFERROR(__xludf.DUMMYFUNCTION("""COMPUTED_VALUE"""),"data flow")</f>
        <v>data flow</v>
      </c>
      <c r="H60" s="81"/>
      <c r="I60" s="59" t="str">
        <f t="shared" si="27"/>
        <v>data flow</v>
      </c>
      <c r="J60" s="81"/>
      <c r="K60" s="60" t="str">
        <f t="shared" si="28"/>
        <v>data flow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CPS</v>
      </c>
      <c r="D61" s="83"/>
      <c r="E61" s="83"/>
      <c r="F61" s="83"/>
      <c r="G61" s="83" t="str">
        <f>IFERROR(__xludf.DUMMYFUNCTION("""COMPUTED_VALUE"""),"CPS")</f>
        <v>CPS</v>
      </c>
      <c r="H61" s="83"/>
      <c r="I61" s="54" t="str">
        <f t="shared" si="27"/>
        <v>CPS</v>
      </c>
      <c r="J61" s="83"/>
      <c r="K61" s="55" t="str">
        <f t="shared" si="28"/>
        <v>CPS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AutomationML</v>
      </c>
      <c r="D62" s="81"/>
      <c r="E62" s="81"/>
      <c r="F62" s="81"/>
      <c r="G62" s="81" t="str">
        <f>IFERROR(__xludf.DUMMYFUNCTION("""COMPUTED_VALUE"""),"AutomationML")</f>
        <v>AutomationML</v>
      </c>
      <c r="H62" s="81"/>
      <c r="I62" s="59" t="str">
        <f t="shared" si="27"/>
        <v>AutomationML</v>
      </c>
      <c r="J62" s="81"/>
      <c r="K62" s="60" t="str">
        <f t="shared" si="28"/>
        <v>AutomationML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Web Ontology language</v>
      </c>
      <c r="D63" s="83"/>
      <c r="E63" s="83"/>
      <c r="F63" s="83"/>
      <c r="G63" s="83" t="str">
        <f>IFERROR(__xludf.DUMMYFUNCTION("""COMPUTED_VALUE"""),"Web Ontology language")</f>
        <v>Web Ontology language</v>
      </c>
      <c r="H63" s="83"/>
      <c r="I63" s="54" t="str">
        <f t="shared" si="27"/>
        <v>Web Ontology language</v>
      </c>
      <c r="J63" s="83"/>
      <c r="K63" s="55" t="str">
        <f t="shared" si="28"/>
        <v>Web Ontology language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Interactive Machine Learning</v>
      </c>
      <c r="D64" s="81"/>
      <c r="E64" s="81"/>
      <c r="F64" s="81"/>
      <c r="G64" s="81" t="str">
        <f>IFERROR(__xludf.DUMMYFUNCTION("""COMPUTED_VALUE"""),"Interactive Machine Learning")</f>
        <v>Interactive Machine Learning</v>
      </c>
      <c r="H64" s="81"/>
      <c r="I64" s="59" t="str">
        <f t="shared" si="27"/>
        <v>Interactive Machine Learning</v>
      </c>
      <c r="J64" s="81"/>
      <c r="K64" s="60" t="str">
        <f t="shared" si="28"/>
        <v>Interactive Machine Learning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Concept Learning</v>
      </c>
      <c r="D65" s="83"/>
      <c r="E65" s="83"/>
      <c r="F65" s="83"/>
      <c r="G65" s="83" t="str">
        <f>IFERROR(__xludf.DUMMYFUNCTION("""COMPUTED_VALUE"""),"Concept Learning")</f>
        <v>Concept Learning</v>
      </c>
      <c r="H65" s="83"/>
      <c r="I65" s="54" t="str">
        <f t="shared" si="27"/>
        <v>Concept Learning</v>
      </c>
      <c r="J65" s="83"/>
      <c r="K65" s="55" t="str">
        <f t="shared" si="28"/>
        <v>Concept Learning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International Conference on Emerging Technologies and Factory Automation (ETFA)</v>
      </c>
      <c r="E67" s="54" t="str">
        <f t="shared" ref="E67:E68" si="29">CONCATENATE(C67,"---",D67)</f>
        <v>Conference---International Conference on Emerging Technologies and Factory Automation (ETFA)</v>
      </c>
      <c r="F67" s="54"/>
      <c r="G67" s="54" t="str">
        <f>IFERROR(__xludf.DUMMYFUNCTION("IFNA(UNIQUE(FILTER(E67:E68, E67:E68&lt;&gt;""n.a"")),""n.a."")"),"Conference---International Conference on Emerging Technologies and Factory Automation (ETFA)")</f>
        <v>Conference---International Conference on Emerging Technologies and Factory Automation (ETFA)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IFERROR(__xludf.DUMMYFUNCTION("""COMPUTED_VALUE"""),"International Conference on Emerging Technologies and Factory Automation (ETFA)")</f>
        <v>International Conference on Emerging Technologies and Factory Automation (ETFA)</v>
      </c>
      <c r="K67" s="55" t="str">
        <f t="shared" si="28"/>
        <v>Conference</v>
      </c>
      <c r="L67" s="55" t="str">
        <f>IF(NOT(J67=""),J67,"n.a.")</f>
        <v>International Conference on Emerging Technologies and Factory Automation (ETFA)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 IEEE International Conference on Emerging Technologies and Factory Automation</v>
      </c>
      <c r="E68" s="59" t="str">
        <f t="shared" si="29"/>
        <v>Conference--- IEEE International Conference on Emerging Technologies and Factory Automation</v>
      </c>
      <c r="F68" s="59"/>
      <c r="G68" s="59" t="str">
        <f>IFERROR(__xludf.DUMMYFUNCTION("""COMPUTED_VALUE"""),"Conference--- IEEE International Conference on Emerging Technologies and Factory Automation")</f>
        <v>Conference--- IEEE International Conference on Emerging Technologies and Factory Automation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 IEEE International Conference on Emerging Technologies and Factory Automation")</f>
        <v> IEEE International Conference on Emerging Technologies and Factory Automation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33</v>
      </c>
      <c r="F3" s="101" t="s">
        <v>33</v>
      </c>
      <c r="G3" s="101" t="s">
        <v>33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>
      <c r="A10" s="117">
        <v>8.0</v>
      </c>
      <c r="B10" s="117" t="s">
        <v>15</v>
      </c>
      <c r="C10" s="119">
        <v>0.0</v>
      </c>
      <c r="D10" s="120"/>
      <c r="E10" s="120"/>
      <c r="F10" s="120"/>
      <c r="G10" s="120"/>
      <c r="H10" s="120"/>
      <c r="I10" s="107" t="s">
        <v>35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35</v>
      </c>
    </row>
    <row r="12">
      <c r="A12" s="117">
        <v>10.0</v>
      </c>
      <c r="B12" s="117" t="s">
        <v>17</v>
      </c>
      <c r="C12" s="119" t="s">
        <v>37</v>
      </c>
      <c r="D12" s="119" t="s">
        <v>33</v>
      </c>
      <c r="E12" s="119" t="s">
        <v>33</v>
      </c>
      <c r="F12" s="119" t="s">
        <v>33</v>
      </c>
      <c r="G12" s="119" t="s">
        <v>33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34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34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1</v>
      </c>
      <c r="F16" s="126">
        <f t="shared" si="1"/>
        <v>1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34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40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20"/>
      <c r="I18" s="107" t="s">
        <v>35</v>
      </c>
    </row>
    <row r="19">
      <c r="A19" s="132">
        <v>17.0</v>
      </c>
      <c r="B19" s="132" t="s">
        <v>24</v>
      </c>
      <c r="C19" s="133" t="s">
        <v>41</v>
      </c>
      <c r="D19" s="134" t="s">
        <v>42</v>
      </c>
      <c r="E19" s="135" t="s">
        <v>43</v>
      </c>
      <c r="F19" s="135" t="s">
        <v>44</v>
      </c>
      <c r="G19" s="135" t="s">
        <v>45</v>
      </c>
      <c r="H19" s="136"/>
      <c r="I19" s="112" t="s">
        <v>35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35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46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47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48</v>
      </c>
    </row>
    <row r="3">
      <c r="B3" s="100"/>
      <c r="C3" s="100"/>
      <c r="D3" s="101" t="s">
        <v>32</v>
      </c>
      <c r="E3" s="101" t="s">
        <v>49</v>
      </c>
      <c r="F3" s="101" t="s">
        <v>50</v>
      </c>
      <c r="G3" s="101" t="s">
        <v>49</v>
      </c>
      <c r="H3" s="101" t="s">
        <v>33</v>
      </c>
      <c r="I3" s="101" t="s">
        <v>33</v>
      </c>
      <c r="J3" s="101" t="s">
        <v>33</v>
      </c>
      <c r="K3" s="101" t="s">
        <v>33</v>
      </c>
      <c r="L3" s="101" t="s">
        <v>33</v>
      </c>
      <c r="M3" s="101" t="s">
        <v>33</v>
      </c>
      <c r="N3" s="101" t="s">
        <v>33</v>
      </c>
      <c r="O3" s="101" t="s">
        <v>33</v>
      </c>
      <c r="P3" s="101" t="s">
        <v>33</v>
      </c>
      <c r="Q3" s="101" t="s">
        <v>33</v>
      </c>
      <c r="R3" s="101" t="s">
        <v>33</v>
      </c>
      <c r="S3" s="101" t="s">
        <v>33</v>
      </c>
      <c r="T3" s="101" t="s">
        <v>33</v>
      </c>
      <c r="U3" s="101" t="s">
        <v>33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35</v>
      </c>
    </row>
    <row r="5">
      <c r="A5" s="143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35</v>
      </c>
    </row>
    <row r="6">
      <c r="A6" s="141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35</v>
      </c>
    </row>
    <row r="7">
      <c r="A7" s="143">
        <v>1.0</v>
      </c>
      <c r="B7" s="113">
        <v>5.0</v>
      </c>
      <c r="C7" s="114" t="s">
        <v>12</v>
      </c>
      <c r="D7" s="115" t="s">
        <v>34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35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35</v>
      </c>
    </row>
    <row r="9">
      <c r="A9" s="143">
        <v>1.0</v>
      </c>
      <c r="B9" s="113">
        <v>7.0</v>
      </c>
      <c r="C9" s="114" t="s">
        <v>14</v>
      </c>
      <c r="D9" s="115" t="s">
        <v>34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35</v>
      </c>
    </row>
    <row r="10">
      <c r="A10" s="141">
        <v>2.0</v>
      </c>
      <c r="B10" s="117">
        <v>8.0</v>
      </c>
      <c r="C10" s="117" t="s">
        <v>15</v>
      </c>
      <c r="D10" s="119">
        <v>0.0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35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35</v>
      </c>
    </row>
    <row r="12">
      <c r="A12" s="141" t="s">
        <v>47</v>
      </c>
      <c r="B12" s="117">
        <v>10.0</v>
      </c>
      <c r="C12" s="117" t="s">
        <v>17</v>
      </c>
      <c r="D12" s="119" t="s">
        <v>51</v>
      </c>
      <c r="E12" s="119" t="s">
        <v>52</v>
      </c>
      <c r="F12" s="119" t="s">
        <v>33</v>
      </c>
      <c r="G12" s="119" t="s">
        <v>33</v>
      </c>
      <c r="H12" s="119" t="s">
        <v>33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35</v>
      </c>
    </row>
    <row r="13">
      <c r="A13" s="143">
        <v>3.0</v>
      </c>
      <c r="B13" s="113">
        <v>11.0</v>
      </c>
      <c r="C13" s="113" t="s">
        <v>18</v>
      </c>
      <c r="D13" s="115" t="s">
        <v>38</v>
      </c>
      <c r="E13" s="123" t="s">
        <v>53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35</v>
      </c>
    </row>
    <row r="14">
      <c r="A14" s="141">
        <v>1.0</v>
      </c>
      <c r="B14" s="117">
        <v>12.0</v>
      </c>
      <c r="C14" s="117" t="s">
        <v>19</v>
      </c>
      <c r="D14" s="125" t="s">
        <v>34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35</v>
      </c>
    </row>
    <row r="15">
      <c r="A15" s="143">
        <v>1.0</v>
      </c>
      <c r="B15" s="113">
        <v>13.0</v>
      </c>
      <c r="C15" s="113" t="s">
        <v>20</v>
      </c>
      <c r="D15" s="128" t="s">
        <v>34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35</v>
      </c>
    </row>
    <row r="16">
      <c r="A16" s="141">
        <v>1.0</v>
      </c>
      <c r="B16" s="117">
        <v>14.0</v>
      </c>
      <c r="C16" s="117" t="s">
        <v>21</v>
      </c>
      <c r="D16" s="125" t="str">
        <f>IF(G16&gt;0,"Y","n.a.")</f>
        <v>Y</v>
      </c>
      <c r="E16" s="126">
        <f t="shared" si="2"/>
        <v>0</v>
      </c>
      <c r="F16" s="126">
        <f>IF(OR(EXACT(D8,"Y")),1,0)</f>
        <v>1</v>
      </c>
      <c r="G16" s="126">
        <f t="shared" si="1"/>
        <v>1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35</v>
      </c>
    </row>
    <row r="17">
      <c r="A17" s="143">
        <v>1.0</v>
      </c>
      <c r="B17" s="113">
        <v>15.0</v>
      </c>
      <c r="C17" s="113" t="s">
        <v>22</v>
      </c>
      <c r="D17" s="128" t="s">
        <v>34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35</v>
      </c>
    </row>
    <row r="18">
      <c r="A18" s="141">
        <v>3.0</v>
      </c>
      <c r="B18" s="131">
        <v>16.0</v>
      </c>
      <c r="C18" s="103" t="s">
        <v>23</v>
      </c>
      <c r="D18" s="105" t="s">
        <v>40</v>
      </c>
      <c r="E18" s="105" t="s">
        <v>33</v>
      </c>
      <c r="F18" s="105" t="s">
        <v>33</v>
      </c>
      <c r="G18" s="105" t="s">
        <v>33</v>
      </c>
      <c r="H18" s="105" t="s">
        <v>33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35</v>
      </c>
    </row>
    <row r="19">
      <c r="A19" s="143">
        <v>3.0</v>
      </c>
      <c r="B19" s="132">
        <v>17.0</v>
      </c>
      <c r="C19" s="132" t="s">
        <v>24</v>
      </c>
      <c r="D19" s="133" t="s">
        <v>54</v>
      </c>
      <c r="E19" s="133" t="s">
        <v>55</v>
      </c>
      <c r="F19" s="145" t="s">
        <v>56</v>
      </c>
      <c r="G19" s="145" t="s">
        <v>57</v>
      </c>
      <c r="H19" s="146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35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35</v>
      </c>
    </row>
    <row r="21">
      <c r="A21" s="152">
        <v>4.0</v>
      </c>
      <c r="B21" s="153">
        <v>19.0</v>
      </c>
      <c r="C21" s="153" t="s">
        <v>58</v>
      </c>
      <c r="D21" s="154" t="s">
        <v>59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 t="s">
        <v>60</v>
      </c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 t="s">
        <v>61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9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60"/>
      <c r="B25" s="160"/>
      <c r="C25" s="161" t="s">
        <v>62</v>
      </c>
      <c r="D25" s="161" t="s">
        <v>63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64</v>
      </c>
      <c r="B26" s="163"/>
      <c r="C26" s="164" t="s">
        <v>65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66</v>
      </c>
      <c r="B27" s="163"/>
      <c r="C27" s="164" t="s">
        <v>67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68</v>
      </c>
      <c r="B28" s="163"/>
      <c r="C28" s="164" t="s">
        <v>69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70</v>
      </c>
      <c r="B29" s="163"/>
      <c r="C29" s="164" t="s">
        <v>71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72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64</v>
      </c>
      <c r="B33" s="174"/>
      <c r="C33" s="174" t="s">
        <v>73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66</v>
      </c>
      <c r="B34" s="172"/>
      <c r="C34" s="172" t="s">
        <v>74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68</v>
      </c>
      <c r="B35" s="174"/>
      <c r="C35" s="174" t="s">
        <v>75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70</v>
      </c>
      <c r="B36" s="172"/>
      <c r="C36" s="172" t="s">
        <v>76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