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<sst xmlns="http://schemas.openxmlformats.org/spreadsheetml/2006/main" count="268" uniqueCount="61">
  <si>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</si>
  <si>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</si>
  <si>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</si>
  <si>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</si>
  <si>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</si>
  <si>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</si>
  <si>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</si>
  <si>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</si>
  <si>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</si>
  <si>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</si>
  <si>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</si>
  <si>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</si>
  <si>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</si>
  <si>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</si>
  <si>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</si>
  <si>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</si>
  <si>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</si>
  <si>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</si>
  <si>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</si>
  <si>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</si>
  <si>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</si>
  <si>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</si>
  <si>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</si>
  <si>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</si>
  <si>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</si>
  <si>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</si>
  <si>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</si>
  <si>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</si>
  <si>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</si>
  <si>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</si>
  <si>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</si>
  <si>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</si>
  <si>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</si>
  <si>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</si>
  <si>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</si>
  <si>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&lt;add your comment here if any&gt;</t>
  </si>
  <si>
    <t>Y</t>
  </si>
  <si>
    <t>Workshop</t>
  </si>
  <si>
    <t>2015 IEEE/ACM 7th International Workshop on Modeling in Software</t>
  </si>
  <si>
    <t>application domain independent</t>
  </si>
  <si>
    <t>Quality Assurance</t>
  </si>
  <si>
    <t>Cloud applications</t>
  </si>
  <si>
    <t>data intensive</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</si>
  <si>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</si>
  <si>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</si>
  <si>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</si>
  <si>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</si>
  <si>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</si>
  <si>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</si>
  <si>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</si>
  <si>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</si>
  <si>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</si>
  <si>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</si>
  <si>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</si>
  <si>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describes the research agenda of DICE, a vision for a novel model-driven engineering approach specifically tailored to Big Data applications. The main goal of DICE is to define an MDE approach and a QA tool chain to continuously enhance data-intensive cloud applications with the goal of optimizing their service level.he DICE IDE will guide the developer throughout this methodology. It will initially offer the ability to specify the data-intensive application through  UML models and a novel DICE profile that will address the limitations. From these models, the tool chain will guide the developer through the different  phases of quality analysis (e.g., simulation and formal  verification), deployment, testing, and acquisition of feedback data through monitoring. This data will then be processed and fed back to the IDE through the iterative quality enhancement tool chain, which will analyze runtime data to detect quality incidents and anti-patterns in the application design. This will provide feedbacks to guide the developer through cycles of iterative quality enhancement.</t>
  </si>
  <si>
    <t>MDE</t>
  </si>
  <si>
    <t>Process</t>
  </si>
  <si>
    <t>2015 IEEE/ACM 7th International Workshop on Modeling in Software Engineering</t>
  </si>
  <si>
    <t>Big Data</t>
  </si>
  <si>
    <t>quality assurance</t>
  </si>
  <si>
    <t>Pasqualina Potena</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</si>
</sst>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The paper describes the research agenda of DICE, a vision for a novel model-driven engineering approach specifically tailored to Big Data applications. The main goal of DICE is to define an MDE approach and a QA tool chain to continuously enhance data-intensive cloud applications with the goal of optimizing their service level.he DICE IDE will guide the developer throughout this methodology. It will initially offer the ability to specify the data-intensive application through  UML models and a novel DICE profile that will address the limitations. From these models, the tool chain will guide the developer through the different  phases of quality analysis (e.g., simulation and formal  verification), deployment, testing, and acquisition of feedback data through monitoring. This data will then be processed and fed back to the IDE through the iterative quality enhancement tool chain, which will analyze runtime data to detect quality incidents and anti-patterns in the application design. This will provide feedbacks to guide the developer through cycles of iterative quality enhancement.</v>
      </c>
      <c r="W2" s="11"/>
      <c r="X2" s="11"/>
      <c r="Y2" s="11"/>
    </row>
    <row r="3" ht="156.0" customHeight="1">
      <c r="A3" s="12"/>
      <c r="B3" s="12"/>
      <c r="C3" s="13" t="str">
        <f t="shared" ref="C3:D3" si="1">K25</f>
        <v>MDE</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n.a.</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Y</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0</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Workshop</v>
      </c>
      <c r="D13" s="25" t="str">
        <f t="shared" si="13"/>
        <v>2015 IEEE/ACM 7th International Workshop on Modeling in Software</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Y</v>
      </c>
      <c r="D16" s="18">
        <f t="shared" si="15"/>
        <v>1</v>
      </c>
      <c r="E16" s="18">
        <f>IF(OR(EXACT(C8,"Y")),1,0)</f>
        <v>0</v>
      </c>
      <c r="F16" s="18">
        <f t="shared" si="14"/>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Quality Assurance</v>
      </c>
      <c r="D19" s="29" t="str">
        <f>K58</f>
        <v>Cloud applications</v>
      </c>
      <c r="E19" s="29" t="str">
        <f>K59</f>
        <v>data intensive</v>
      </c>
      <c r="F19" s="29" t="str">
        <f>K60</f>
        <v>Big Data</v>
      </c>
      <c r="G19" s="29" t="str">
        <f>K61</f>
        <v>quality assurance</v>
      </c>
      <c r="H19" s="30" t="str">
        <f>K62</f>
        <v>MDE</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Quality Assurance</v>
      </c>
      <c r="D57" s="90"/>
      <c r="E57" s="90"/>
      <c r="F57" s="90"/>
      <c r="G57" s="75" t="str">
        <f>IFERROR(__xludf.DUMMYFUNCTION("IFNA(UNIQUE(FILTER(C57:C66, C57:C66&lt;&gt;""n.a."")),""n.a."")"),"Quality Assurance")</f>
        <v>Quality Assurance</v>
      </c>
      <c r="H57" s="90"/>
      <c r="I57" s="76" t="str">
        <f t="shared" si="27"/>
        <v>Quality Assurance</v>
      </c>
      <c r="J57" s="90"/>
      <c r="K57" s="77" t="str">
        <f t="shared" si="28"/>
        <v>Quality Assurance</v>
      </c>
      <c r="L57" s="91"/>
      <c r="M57" s="79">
        <v>1.0</v>
      </c>
      <c r="N57" s="57"/>
      <c r="O57" s="57"/>
      <c r="P57" s="57"/>
      <c r="Q57" s="57"/>
      <c r="R57" s="57"/>
      <c r="S57" s="57"/>
      <c r="T57" s="57"/>
      <c r="U57" s="57"/>
      <c r="V57" s="57"/>
      <c r="W57" s="43"/>
      <c r="X57" s="43"/>
      <c r="Y57" s="43"/>
    </row>
    <row r="58">
      <c r="A58" s="58"/>
      <c r="B58" s="16"/>
      <c r="C58" s="80" t="str">
        <f>IF(ISBLANK('1'!E19),"n.a.",'1'!E19)</f>
        <v>Cloud applications</v>
      </c>
      <c r="D58" s="81"/>
      <c r="E58" s="81"/>
      <c r="F58" s="81"/>
      <c r="G58" s="81" t="str">
        <f>IFERROR(__xludf.DUMMYFUNCTION("""COMPUTED_VALUE"""),"Cloud applications")</f>
        <v>Cloud applications</v>
      </c>
      <c r="H58" s="81"/>
      <c r="I58" s="59" t="str">
        <f t="shared" si="27"/>
        <v>Cloud applications</v>
      </c>
      <c r="J58" s="81"/>
      <c r="K58" s="60" t="str">
        <f t="shared" si="28"/>
        <v>Cloud applications</v>
      </c>
      <c r="L58" s="82"/>
      <c r="M58" s="61">
        <v>2.0</v>
      </c>
      <c r="N58" s="51"/>
      <c r="O58" s="51"/>
      <c r="P58" s="51"/>
      <c r="Q58" s="51"/>
      <c r="R58" s="51"/>
      <c r="S58" s="51"/>
      <c r="T58" s="51"/>
      <c r="U58" s="51"/>
      <c r="V58" s="51"/>
      <c r="W58" s="42"/>
      <c r="X58" s="42"/>
      <c r="Y58" s="42"/>
    </row>
    <row r="59">
      <c r="A59" s="52"/>
      <c r="B59" s="21"/>
      <c r="C59" s="80" t="str">
        <f>IF(ISBLANK('1'!F19),"n.a.",'1'!F19)</f>
        <v>data intensive</v>
      </c>
      <c r="D59" s="83"/>
      <c r="E59" s="83"/>
      <c r="F59" s="83"/>
      <c r="G59" s="83" t="str">
        <f>IFERROR(__xludf.DUMMYFUNCTION("""COMPUTED_VALUE"""),"data intensive")</f>
        <v>data intensive</v>
      </c>
      <c r="H59" s="83"/>
      <c r="I59" s="54" t="str">
        <f t="shared" si="27"/>
        <v>data intensive</v>
      </c>
      <c r="J59" s="83"/>
      <c r="K59" s="55" t="str">
        <f t="shared" si="28"/>
        <v>data intensive</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IFERROR(__xludf.DUMMYFUNCTION("""COMPUTED_VALUE"""),"Big Data")</f>
        <v>Big Data</v>
      </c>
      <c r="H60" s="81"/>
      <c r="I60" s="59" t="str">
        <f t="shared" si="27"/>
        <v>Big Data</v>
      </c>
      <c r="J60" s="81"/>
      <c r="K60" s="60" t="str">
        <f t="shared" si="28"/>
        <v>Big Data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t="str">
        <f>IFERROR(__xludf.DUMMYFUNCTION("""COMPUTED_VALUE"""),"quality assurance")</f>
        <v>quality assurance</v>
      </c>
      <c r="H61" s="83"/>
      <c r="I61" s="54" t="str">
        <f t="shared" si="27"/>
        <v>quality assurance</v>
      </c>
      <c r="J61" s="83"/>
      <c r="K61" s="55" t="str">
        <f t="shared" si="28"/>
        <v>quality assurance</v>
      </c>
      <c r="L61" s="84"/>
      <c r="M61" s="56">
        <v>5.0</v>
      </c>
      <c r="N61" s="57"/>
      <c r="O61" s="57"/>
      <c r="P61" s="57"/>
      <c r="Q61" s="57"/>
      <c r="R61" s="57"/>
      <c r="S61" s="57"/>
      <c r="T61" s="57"/>
      <c r="U61" s="57"/>
      <c r="V61" s="57"/>
      <c r="W61" s="43"/>
      <c r="X61" s="43"/>
      <c r="Y61" s="43"/>
    </row>
    <row r="62">
      <c r="A62" s="58"/>
      <c r="B62" s="16"/>
      <c r="C62" s="85" t="str">
        <f>IF(ISBLANK('2'!D19),"n.a.",'2'!D19)</f>
        <v>Big Data</v>
      </c>
      <c r="D62" s="81"/>
      <c r="E62" s="81"/>
      <c r="F62" s="81"/>
      <c r="G62" s="81" t="str">
        <f>IFERROR(__xludf.DUMMYFUNCTION("""COMPUTED_VALUE"""),"MDE")</f>
        <v>MDE</v>
      </c>
      <c r="H62" s="81"/>
      <c r="I62" s="59" t="str">
        <f t="shared" si="27"/>
        <v>MDE</v>
      </c>
      <c r="J62" s="81"/>
      <c r="K62" s="60" t="str">
        <f t="shared" si="28"/>
        <v>MDE</v>
      </c>
      <c r="L62" s="82"/>
      <c r="M62" s="61">
        <v>6.0</v>
      </c>
      <c r="N62" s="51"/>
      <c r="O62" s="51"/>
      <c r="P62" s="51"/>
      <c r="Q62" s="51"/>
      <c r="R62" s="51"/>
      <c r="S62" s="51"/>
      <c r="T62" s="51"/>
      <c r="U62" s="51"/>
      <c r="V62" s="51"/>
      <c r="W62" s="42"/>
      <c r="X62" s="42"/>
      <c r="Y62" s="42"/>
    </row>
    <row r="63">
      <c r="A63" s="52"/>
      <c r="B63" s="21"/>
      <c r="C63" s="85" t="str">
        <f>IF(ISBLANK('2'!E19),"n.a.",'2'!E19)</f>
        <v>quality assurance</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MDE</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Workshop</v>
      </c>
      <c r="D67" s="13" t="str">
        <f>'1'!E13</f>
        <v>2015 IEEE/ACM 7th International Workshop on Modeling in Software</v>
      </c>
      <c r="E67" s="54" t="str">
        <f t="shared" ref="E67:E68" si="29">CONCATENATE(C67,"---",D67)</f>
        <v>Workshop---2015 IEEE/ACM 7th International Workshop on Modeling in Software</v>
      </c>
      <c r="F67" s="54"/>
      <c r="G67" s="54" t="str">
        <f>IFERROR(__xludf.DUMMYFUNCTION("IFNA(UNIQUE(FILTER(E67:E68, E67:E68&lt;&gt;""n.a"")),""n.a."")"),"Workshop---2015 IEEE/ACM 7th International Workshop on Modeling in Software")</f>
        <v>Workshop---2015 IEEE/ACM 7th International Workshop on Modeling in Software</v>
      </c>
      <c r="H67" s="54"/>
      <c r="I67" s="54" t="str">
        <f>IFERROR(__xludf.DUMMYFUNCTION("IFERROR(SPLIT($G67,""---""),"""")"),"Workshop")</f>
        <v>Workshop</v>
      </c>
      <c r="J67" s="54" t="str">
        <f>IFERROR(__xludf.DUMMYFUNCTION("""COMPUTED_VALUE"""),"2015 IEEE/ACM 7th International Workshop on Modeling in Software")</f>
        <v>2015 IEEE/ACM 7th International Workshop on Modeling in Software</v>
      </c>
      <c r="K67" s="55" t="str">
        <f t="shared" si="28"/>
        <v>Workshop</v>
      </c>
      <c r="L67" s="55" t="str">
        <f>IF(NOT(J67=""),J67,"n.a.")</f>
        <v>2015 IEEE/ACM 7th International Workshop on Modeling in Software</v>
      </c>
      <c r="M67" s="56">
        <v>1.0</v>
      </c>
      <c r="N67" s="57"/>
      <c r="O67" s="57"/>
      <c r="P67" s="57"/>
      <c r="Q67" s="57"/>
      <c r="R67" s="57"/>
      <c r="S67" s="57"/>
      <c r="T67" s="57"/>
      <c r="U67" s="57"/>
      <c r="V67" s="57"/>
      <c r="W67" s="43"/>
      <c r="X67" s="43"/>
      <c r="Y67" s="43"/>
    </row>
    <row r="68">
      <c r="A68" s="65"/>
      <c r="B68" s="16">
        <v>2.0</v>
      </c>
      <c r="C68" s="18" t="str">
        <f>'2'!D13</f>
        <v>Workshop</v>
      </c>
      <c r="D68" s="18" t="str">
        <f>'2'!E13</f>
        <v>2015 IEEE/ACM 7th International Workshop on Modeling in Software Engineering</v>
      </c>
      <c r="E68" s="59" t="str">
        <f t="shared" si="29"/>
        <v>Workshop---2015 IEEE/ACM 7th International Workshop on Modeling in Software Engineering</v>
      </c>
      <c r="F68" s="59"/>
      <c r="G68" s="59" t="str">
        <f>IFERROR(__xludf.DUMMYFUNCTION("""COMPUTED_VALUE"""),"Workshop---2015 IEEE/ACM 7th International Workshop on Modeling in Software Engineering")</f>
        <v>Workshop---2015 IEEE/ACM 7th International Workshop on Modeling in Software Engineering</v>
      </c>
      <c r="H68" s="59"/>
      <c r="I68" s="59" t="str">
        <f>IFERROR(__xludf.DUMMYFUNCTION("IFERROR(SPLIT($G68,""---""),"""")"),"Workshop")</f>
        <v>Workshop</v>
      </c>
      <c r="J68" s="59" t="str">
        <f>IFERROR(__xludf.DUMMYFUNCTION("""COMPUTED_VALUE"""),"2015 IEEE/ACM 7th International Workshop on Modeling in Software Engineering")</f>
        <v>2015 IEEE/ACM 7th International Workshop on Modeling in Software Engineering</v>
      </c>
      <c r="K68" s="60" t="str">
        <f t="shared" si="28"/>
        <v>Workshop</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row>
    <row r="4">
      <c r="A4" s="97">
        <v>1.0</v>
      </c>
      <c r="B4" s="107">
        <v>2.0</v>
      </c>
      <c r="C4" s="108" t="s">
        <v>9</v>
      </c>
      <c r="D4" s="109" t="s">
        <v>34</v>
      </c>
      <c r="E4" s="110"/>
      <c r="F4" s="110"/>
      <c r="G4" s="110"/>
      <c r="H4" s="110"/>
      <c r="I4" s="110"/>
      <c r="J4" s="111"/>
      <c r="K4" s="112"/>
      <c r="L4" s="112"/>
      <c r="M4" s="112"/>
      <c r="N4" s="112"/>
      <c r="O4" s="112"/>
      <c r="P4" s="112"/>
      <c r="Q4" s="112"/>
      <c r="R4" s="112"/>
      <c r="S4" s="112"/>
      <c r="T4" s="112"/>
      <c r="U4" s="112"/>
      <c r="V4" s="113" t="s">
        <v>35</v>
      </c>
      <c r="W4" s="114"/>
    </row>
    <row r="5">
      <c r="A5" s="115">
        <v>1.0</v>
      </c>
      <c r="B5" s="116">
        <v>3.0</v>
      </c>
      <c r="C5" s="117" t="s">
        <v>10</v>
      </c>
      <c r="D5" s="118" t="s">
        <v>36</v>
      </c>
      <c r="E5" s="119"/>
      <c r="F5" s="119"/>
      <c r="G5" s="119"/>
      <c r="H5" s="119"/>
      <c r="I5" s="119"/>
      <c r="J5" s="111"/>
      <c r="K5" s="112"/>
      <c r="L5" s="112"/>
      <c r="M5" s="112"/>
      <c r="N5" s="112"/>
      <c r="O5" s="112"/>
      <c r="P5" s="112"/>
      <c r="Q5" s="112"/>
      <c r="R5" s="112"/>
      <c r="S5" s="112"/>
      <c r="T5" s="112"/>
      <c r="U5" s="112"/>
      <c r="V5" s="120" t="s">
        <v>35</v>
      </c>
      <c r="W5" s="121"/>
    </row>
    <row r="6">
      <c r="A6" s="97">
        <v>1.0</v>
      </c>
      <c r="B6" s="107">
        <v>4.0</v>
      </c>
      <c r="C6" s="108" t="s">
        <v>11</v>
      </c>
      <c r="D6" s="109" t="s">
        <v>34</v>
      </c>
      <c r="E6" s="119"/>
      <c r="F6" s="119"/>
      <c r="G6" s="119"/>
      <c r="H6" s="119"/>
      <c r="I6" s="119"/>
      <c r="J6" s="111"/>
      <c r="K6" s="112"/>
      <c r="L6" s="112"/>
      <c r="M6" s="112"/>
      <c r="N6" s="112"/>
      <c r="O6" s="112"/>
      <c r="P6" s="112"/>
      <c r="Q6" s="112"/>
      <c r="R6" s="112"/>
      <c r="S6" s="112"/>
      <c r="T6" s="112"/>
      <c r="U6" s="112"/>
      <c r="V6" s="122" t="s">
        <v>35</v>
      </c>
      <c r="W6" s="114"/>
    </row>
    <row r="7">
      <c r="A7" s="115">
        <v>1.0</v>
      </c>
      <c r="B7" s="123">
        <v>5.0</v>
      </c>
      <c r="C7" s="124" t="s">
        <v>12</v>
      </c>
      <c r="D7" s="125" t="s">
        <v>34</v>
      </c>
      <c r="E7" s="126"/>
      <c r="F7" s="126"/>
      <c r="G7" s="126"/>
      <c r="H7" s="126"/>
      <c r="I7" s="126"/>
      <c r="J7" s="111"/>
      <c r="K7" s="112"/>
      <c r="L7" s="112"/>
      <c r="M7" s="112"/>
      <c r="N7" s="112"/>
      <c r="O7" s="112"/>
      <c r="P7" s="112"/>
      <c r="Q7" s="112"/>
      <c r="R7" s="112"/>
      <c r="S7" s="112"/>
      <c r="T7" s="112"/>
      <c r="U7" s="112"/>
      <c r="V7" s="120" t="s">
        <v>35</v>
      </c>
      <c r="W7" s="121"/>
    </row>
    <row r="8">
      <c r="A8" s="97">
        <v>1.0</v>
      </c>
      <c r="B8" s="127">
        <v>6.0</v>
      </c>
      <c r="C8" s="128" t="s">
        <v>13</v>
      </c>
      <c r="D8" s="129" t="s">
        <v>34</v>
      </c>
      <c r="E8" s="126"/>
      <c r="F8" s="126"/>
      <c r="G8" s="126"/>
      <c r="H8" s="126"/>
      <c r="I8" s="126"/>
      <c r="J8" s="111"/>
      <c r="K8" s="112"/>
      <c r="L8" s="112"/>
      <c r="M8" s="112"/>
      <c r="N8" s="112"/>
      <c r="O8" s="112"/>
      <c r="P8" s="112"/>
      <c r="Q8" s="112"/>
      <c r="R8" s="112"/>
      <c r="S8" s="112"/>
      <c r="T8" s="112"/>
      <c r="U8" s="112"/>
      <c r="V8" s="122" t="s">
        <v>35</v>
      </c>
      <c r="W8" s="114"/>
    </row>
    <row r="9">
      <c r="A9" s="115">
        <v>1.0</v>
      </c>
      <c r="B9" s="123">
        <v>7.0</v>
      </c>
      <c r="C9" s="124" t="s">
        <v>14</v>
      </c>
      <c r="D9" s="125" t="s">
        <v>34</v>
      </c>
      <c r="E9" s="126"/>
      <c r="F9" s="126"/>
      <c r="G9" s="126"/>
      <c r="H9" s="126"/>
      <c r="I9" s="126"/>
      <c r="J9" s="111"/>
      <c r="K9" s="112"/>
      <c r="L9" s="112"/>
      <c r="M9" s="112"/>
      <c r="N9" s="112"/>
      <c r="O9" s="112"/>
      <c r="P9" s="112"/>
      <c r="Q9" s="112"/>
      <c r="R9" s="112"/>
      <c r="S9" s="112"/>
      <c r="T9" s="112"/>
      <c r="U9" s="112"/>
      <c r="V9" s="120" t="s">
        <v>35</v>
      </c>
      <c r="W9" s="121"/>
    </row>
    <row r="10">
      <c r="A10" s="97">
        <v>2.0</v>
      </c>
      <c r="B10" s="127">
        <v>8.0</v>
      </c>
      <c r="C10" s="127" t="s">
        <v>15</v>
      </c>
      <c r="D10" s="129" t="s">
        <v>34</v>
      </c>
      <c r="E10" s="130"/>
      <c r="F10" s="130"/>
      <c r="G10" s="130"/>
      <c r="H10" s="130"/>
      <c r="I10" s="130"/>
      <c r="J10" s="111"/>
      <c r="K10" s="131"/>
      <c r="L10" s="131"/>
      <c r="M10" s="131"/>
      <c r="N10" s="131"/>
      <c r="O10" s="131"/>
      <c r="P10" s="131"/>
      <c r="Q10" s="131"/>
      <c r="R10" s="131"/>
      <c r="S10" s="131"/>
      <c r="T10" s="131"/>
      <c r="U10" s="131"/>
      <c r="V10" s="122" t="s">
        <v>35</v>
      </c>
      <c r="W10" s="132"/>
    </row>
    <row r="11">
      <c r="A11" s="115">
        <v>2.0</v>
      </c>
      <c r="B11" s="123">
        <v>9.0</v>
      </c>
      <c r="C11" s="133" t="s">
        <v>16</v>
      </c>
      <c r="D11" s="134" t="s">
        <v>34</v>
      </c>
      <c r="E11" s="130"/>
      <c r="F11" s="130"/>
      <c r="G11" s="130"/>
      <c r="H11" s="130"/>
      <c r="I11" s="130"/>
      <c r="J11" s="111"/>
      <c r="K11" s="131"/>
      <c r="L11" s="131"/>
      <c r="M11" s="131"/>
      <c r="N11" s="131"/>
      <c r="O11" s="131"/>
      <c r="P11" s="131"/>
      <c r="Q11" s="131"/>
      <c r="R11" s="131"/>
      <c r="S11" s="131"/>
      <c r="T11" s="131"/>
      <c r="U11" s="131"/>
      <c r="V11" s="120" t="s">
        <v>35</v>
      </c>
      <c r="W11" s="135"/>
    </row>
    <row r="12">
      <c r="A12" s="97" t="s">
        <v>32</v>
      </c>
      <c r="B12" s="127">
        <v>10.0</v>
      </c>
      <c r="C12" s="127" t="s">
        <v>17</v>
      </c>
      <c r="D12" s="129" t="s">
        <v>34</v>
      </c>
      <c r="E12" s="129" t="s">
        <v>34</v>
      </c>
      <c r="F12" s="129" t="s">
        <v>34</v>
      </c>
      <c r="G12" s="129" t="s">
        <v>34</v>
      </c>
      <c r="H12" s="129" t="s">
        <v>34</v>
      </c>
      <c r="I12" s="130"/>
      <c r="J12" s="111"/>
      <c r="K12" s="112"/>
      <c r="L12" s="112"/>
      <c r="M12" s="112"/>
      <c r="N12" s="112"/>
      <c r="O12" s="112"/>
      <c r="P12" s="112"/>
      <c r="Q12" s="112"/>
      <c r="R12" s="112"/>
      <c r="S12" s="112"/>
      <c r="T12" s="112"/>
      <c r="U12" s="112"/>
      <c r="V12" s="122" t="s">
        <v>35</v>
      </c>
      <c r="W12" s="114"/>
    </row>
    <row r="13">
      <c r="A13" s="115">
        <v>3.0</v>
      </c>
      <c r="B13" s="123">
        <v>11.0</v>
      </c>
      <c r="C13" s="123" t="s">
        <v>18</v>
      </c>
      <c r="D13" s="125" t="s">
        <v>37</v>
      </c>
      <c r="E13" s="136" t="s">
        <v>38</v>
      </c>
      <c r="F13" s="137"/>
      <c r="G13" s="137"/>
      <c r="H13" s="130"/>
      <c r="I13" s="130"/>
      <c r="J13" s="111"/>
      <c r="K13" s="112"/>
      <c r="L13" s="112"/>
      <c r="M13" s="112"/>
      <c r="N13" s="112"/>
      <c r="O13" s="112"/>
      <c r="P13" s="112"/>
      <c r="Q13" s="112"/>
      <c r="R13" s="112"/>
      <c r="S13" s="112"/>
      <c r="T13" s="112"/>
      <c r="U13" s="112"/>
      <c r="V13" s="120" t="s">
        <v>35</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35</v>
      </c>
      <c r="W14" s="114"/>
    </row>
    <row r="15">
      <c r="A15" s="115">
        <v>1.0</v>
      </c>
      <c r="B15" s="123">
        <v>13.0</v>
      </c>
      <c r="C15" s="123" t="s">
        <v>20</v>
      </c>
      <c r="D15" s="138" t="str">
        <f t="shared" si="1"/>
        <v>N</v>
      </c>
      <c r="E15" s="141">
        <f t="shared" ref="E15:E16" si="3">IF(OR(EXACT(D4,"Y")),1,0)</f>
        <v>0</v>
      </c>
      <c r="F15" s="141">
        <f>IF(OR(EXACT(D6,"Y")),1,0)</f>
        <v>0</v>
      </c>
      <c r="G15" s="141">
        <f t="shared" si="2"/>
        <v>0</v>
      </c>
      <c r="H15" s="140"/>
      <c r="I15" s="130"/>
      <c r="J15" s="111"/>
      <c r="K15" s="112"/>
      <c r="L15" s="112"/>
      <c r="M15" s="112"/>
      <c r="N15" s="112"/>
      <c r="O15" s="112"/>
      <c r="P15" s="112"/>
      <c r="Q15" s="112"/>
      <c r="R15" s="112"/>
      <c r="S15" s="112"/>
      <c r="T15" s="112"/>
      <c r="U15" s="112"/>
      <c r="V15" s="120" t="s">
        <v>35</v>
      </c>
      <c r="W15" s="121"/>
    </row>
    <row r="16">
      <c r="A16" s="97">
        <v>1.0</v>
      </c>
      <c r="B16" s="127">
        <v>14.0</v>
      </c>
      <c r="C16" s="127" t="s">
        <v>21</v>
      </c>
      <c r="D16" s="138" t="str">
        <f t="shared" si="1"/>
        <v>Y</v>
      </c>
      <c r="E16" s="139">
        <f t="shared" si="3"/>
        <v>1</v>
      </c>
      <c r="F16" s="139">
        <f>IF(OR(EXACT(D8,"Y")),1,0)</f>
        <v>0</v>
      </c>
      <c r="G16" s="139">
        <f t="shared" si="2"/>
        <v>1</v>
      </c>
      <c r="H16" s="140"/>
      <c r="I16" s="130"/>
      <c r="J16" s="111"/>
      <c r="K16" s="112"/>
      <c r="L16" s="112"/>
      <c r="M16" s="112"/>
      <c r="N16" s="112"/>
      <c r="O16" s="112"/>
      <c r="P16" s="112"/>
      <c r="Q16" s="112"/>
      <c r="R16" s="112"/>
      <c r="S16" s="112"/>
      <c r="T16" s="112"/>
      <c r="U16" s="112"/>
      <c r="V16" s="122" t="s">
        <v>35</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35</v>
      </c>
      <c r="W17" s="121"/>
    </row>
    <row r="18">
      <c r="A18" s="97">
        <v>3.0</v>
      </c>
      <c r="B18" s="144">
        <v>16.0</v>
      </c>
      <c r="C18" s="107" t="s">
        <v>23</v>
      </c>
      <c r="D18" s="109" t="s">
        <v>39</v>
      </c>
      <c r="E18" s="109" t="s">
        <v>34</v>
      </c>
      <c r="F18" s="109" t="s">
        <v>34</v>
      </c>
      <c r="G18" s="109" t="s">
        <v>34</v>
      </c>
      <c r="H18" s="109" t="s">
        <v>34</v>
      </c>
      <c r="I18" s="130"/>
      <c r="J18" s="111"/>
      <c r="K18" s="112"/>
      <c r="L18" s="112"/>
      <c r="M18" s="112"/>
      <c r="N18" s="112"/>
      <c r="O18" s="112"/>
      <c r="P18" s="112"/>
      <c r="Q18" s="112"/>
      <c r="R18" s="112"/>
      <c r="S18" s="112"/>
      <c r="T18" s="112"/>
      <c r="U18" s="112"/>
      <c r="V18" s="122" t="s">
        <v>35</v>
      </c>
      <c r="W18" s="114"/>
    </row>
    <row r="19">
      <c r="A19" s="115">
        <v>3.0</v>
      </c>
      <c r="B19" s="145">
        <v>17.0</v>
      </c>
      <c r="C19" s="145" t="s">
        <v>24</v>
      </c>
      <c r="D19" s="146" t="s">
        <v>40</v>
      </c>
      <c r="E19" s="147" t="s">
        <v>41</v>
      </c>
      <c r="F19" s="148" t="s">
        <v>42</v>
      </c>
      <c r="G19" s="148"/>
      <c r="H19" s="149"/>
      <c r="I19" s="149"/>
      <c r="J19" s="111"/>
      <c r="K19" s="150"/>
      <c r="L19" s="150"/>
      <c r="M19" s="150"/>
      <c r="N19" s="150"/>
      <c r="O19" s="150"/>
      <c r="P19" s="150"/>
      <c r="Q19" s="150"/>
      <c r="R19" s="150"/>
      <c r="S19" s="150"/>
      <c r="T19" s="150"/>
      <c r="U19" s="150"/>
      <c r="V19" s="151" t="s">
        <v>35</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35</v>
      </c>
      <c r="W20" s="102"/>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44</v>
      </c>
      <c r="D25" s="167" t="s">
        <v>34</v>
      </c>
      <c r="J25" s="23"/>
      <c r="K25" s="23"/>
      <c r="L25" s="23"/>
      <c r="M25" s="23"/>
      <c r="N25" s="23"/>
      <c r="O25" s="23"/>
      <c r="P25" s="23"/>
      <c r="Q25" s="23"/>
      <c r="R25" s="23"/>
      <c r="S25" s="23"/>
      <c r="T25" s="23"/>
      <c r="U25" s="23"/>
      <c r="V25" s="23"/>
      <c r="W25" s="23"/>
    </row>
    <row r="26">
      <c r="A26" s="168" t="s">
        <v>45</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c r="W32" s="102"/>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c r="W33" s="106"/>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c r="W34" s="102"/>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54</v>
      </c>
    </row>
    <row r="3">
      <c r="B3" s="103"/>
      <c r="C3" s="103"/>
      <c r="D3" s="104" t="s">
        <v>55</v>
      </c>
      <c r="E3" s="104" t="s">
        <v>56</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92">
        <v>2.0</v>
      </c>
      <c r="C4" s="193" t="s">
        <v>9</v>
      </c>
      <c r="D4" s="109" t="s">
        <v>34</v>
      </c>
      <c r="E4" s="194"/>
      <c r="F4" s="194"/>
      <c r="G4" s="194"/>
      <c r="H4" s="194"/>
      <c r="I4" s="194"/>
      <c r="J4" s="195"/>
      <c r="K4" s="195"/>
      <c r="L4" s="195"/>
      <c r="M4" s="195"/>
      <c r="N4" s="195"/>
      <c r="O4" s="195"/>
      <c r="P4" s="195"/>
      <c r="Q4" s="195"/>
      <c r="R4" s="195"/>
      <c r="S4" s="195"/>
      <c r="T4" s="195"/>
      <c r="U4" s="195"/>
      <c r="V4" s="196" t="s">
        <v>35</v>
      </c>
    </row>
    <row r="5">
      <c r="A5" s="115">
        <v>1.0</v>
      </c>
      <c r="B5" s="197">
        <v>3.0</v>
      </c>
      <c r="C5" s="198" t="s">
        <v>10</v>
      </c>
      <c r="D5" s="118" t="s">
        <v>36</v>
      </c>
      <c r="E5" s="199"/>
      <c r="F5" s="199"/>
      <c r="G5" s="199"/>
      <c r="H5" s="199"/>
      <c r="I5" s="199"/>
      <c r="J5" s="200"/>
      <c r="K5" s="200"/>
      <c r="L5" s="200"/>
      <c r="M5" s="200"/>
      <c r="N5" s="200"/>
      <c r="O5" s="200"/>
      <c r="P5" s="200"/>
      <c r="Q5" s="200"/>
      <c r="R5" s="200"/>
      <c r="S5" s="200"/>
      <c r="T5" s="200"/>
      <c r="U5" s="200"/>
      <c r="V5" s="151" t="s">
        <v>35</v>
      </c>
    </row>
    <row r="6">
      <c r="A6" s="97">
        <v>1.0</v>
      </c>
      <c r="B6" s="192">
        <v>4.0</v>
      </c>
      <c r="C6" s="193" t="s">
        <v>11</v>
      </c>
      <c r="D6" s="109" t="s">
        <v>34</v>
      </c>
      <c r="E6" s="199"/>
      <c r="F6" s="199"/>
      <c r="G6" s="199"/>
      <c r="H6" s="199"/>
      <c r="I6" s="199"/>
      <c r="J6" s="200"/>
      <c r="K6" s="200"/>
      <c r="L6" s="200"/>
      <c r="M6" s="200"/>
      <c r="N6" s="200"/>
      <c r="O6" s="200"/>
      <c r="P6" s="200"/>
      <c r="Q6" s="200"/>
      <c r="R6" s="200"/>
      <c r="S6" s="200"/>
      <c r="T6" s="200"/>
      <c r="U6" s="200"/>
      <c r="V6" s="196" t="s">
        <v>35</v>
      </c>
    </row>
    <row r="7">
      <c r="A7" s="115">
        <v>1.0</v>
      </c>
      <c r="B7" s="201">
        <v>5.0</v>
      </c>
      <c r="C7" s="202" t="s">
        <v>12</v>
      </c>
      <c r="D7" s="125" t="s">
        <v>34</v>
      </c>
      <c r="E7" s="203"/>
      <c r="F7" s="203"/>
      <c r="G7" s="203"/>
      <c r="H7" s="203"/>
      <c r="I7" s="203"/>
      <c r="J7" s="200"/>
      <c r="K7" s="200"/>
      <c r="L7" s="200"/>
      <c r="M7" s="200"/>
      <c r="N7" s="200"/>
      <c r="O7" s="200"/>
      <c r="P7" s="200"/>
      <c r="Q7" s="200"/>
      <c r="R7" s="200"/>
      <c r="S7" s="200"/>
      <c r="T7" s="200"/>
      <c r="U7" s="200"/>
      <c r="V7" s="151" t="s">
        <v>35</v>
      </c>
    </row>
    <row r="8">
      <c r="A8" s="97">
        <v>1.0</v>
      </c>
      <c r="B8" s="204">
        <v>6.0</v>
      </c>
      <c r="C8" s="205" t="s">
        <v>13</v>
      </c>
      <c r="D8" s="129" t="s">
        <v>34</v>
      </c>
      <c r="E8" s="203"/>
      <c r="F8" s="203"/>
      <c r="G8" s="203"/>
      <c r="H8" s="203"/>
      <c r="I8" s="203"/>
      <c r="J8" s="200"/>
      <c r="K8" s="200"/>
      <c r="L8" s="200"/>
      <c r="M8" s="200"/>
      <c r="N8" s="200"/>
      <c r="O8" s="200"/>
      <c r="P8" s="200"/>
      <c r="Q8" s="200"/>
      <c r="R8" s="200"/>
      <c r="S8" s="200"/>
      <c r="T8" s="200"/>
      <c r="U8" s="200"/>
      <c r="V8" s="196" t="s">
        <v>35</v>
      </c>
    </row>
    <row r="9">
      <c r="A9" s="115">
        <v>1.0</v>
      </c>
      <c r="B9" s="201">
        <v>7.0</v>
      </c>
      <c r="C9" s="202" t="s">
        <v>14</v>
      </c>
      <c r="D9" s="125" t="s">
        <v>34</v>
      </c>
      <c r="E9" s="203"/>
      <c r="F9" s="203"/>
      <c r="G9" s="203"/>
      <c r="H9" s="203"/>
      <c r="I9" s="203"/>
      <c r="J9" s="200"/>
      <c r="K9" s="200"/>
      <c r="L9" s="200"/>
      <c r="M9" s="200"/>
      <c r="N9" s="200"/>
      <c r="O9" s="200"/>
      <c r="P9" s="200"/>
      <c r="Q9" s="200"/>
      <c r="R9" s="200"/>
      <c r="S9" s="200"/>
      <c r="T9" s="200"/>
      <c r="U9" s="200"/>
      <c r="V9" s="151" t="s">
        <v>35</v>
      </c>
    </row>
    <row r="10">
      <c r="A10" s="97">
        <v>2.0</v>
      </c>
      <c r="B10" s="204">
        <v>8.0</v>
      </c>
      <c r="C10" s="204" t="s">
        <v>15</v>
      </c>
      <c r="D10" s="129">
        <v>0.0</v>
      </c>
      <c r="E10" s="206"/>
      <c r="F10" s="206"/>
      <c r="G10" s="206"/>
      <c r="H10" s="206"/>
      <c r="I10" s="206"/>
      <c r="J10" s="195"/>
      <c r="K10" s="195"/>
      <c r="L10" s="195"/>
      <c r="M10" s="195"/>
      <c r="N10" s="195"/>
      <c r="O10" s="195"/>
      <c r="P10" s="195"/>
      <c r="Q10" s="195"/>
      <c r="R10" s="195"/>
      <c r="S10" s="195"/>
      <c r="T10" s="195"/>
      <c r="U10" s="195"/>
      <c r="V10" s="196" t="s">
        <v>35</v>
      </c>
    </row>
    <row r="11">
      <c r="A11" s="115">
        <v>2.0</v>
      </c>
      <c r="B11" s="201">
        <v>9.0</v>
      </c>
      <c r="C11" s="207" t="s">
        <v>16</v>
      </c>
      <c r="D11" s="134" t="s">
        <v>34</v>
      </c>
      <c r="E11" s="206"/>
      <c r="F11" s="206"/>
      <c r="G11" s="206"/>
      <c r="H11" s="206"/>
      <c r="I11" s="206"/>
      <c r="J11" s="195"/>
      <c r="K11" s="195"/>
      <c r="L11" s="195"/>
      <c r="M11" s="195"/>
      <c r="N11" s="195"/>
      <c r="O11" s="195"/>
      <c r="P11" s="195"/>
      <c r="Q11" s="195"/>
      <c r="R11" s="195"/>
      <c r="S11" s="195"/>
      <c r="T11" s="195"/>
      <c r="U11" s="195"/>
      <c r="V11" s="151" t="s">
        <v>35</v>
      </c>
    </row>
    <row r="12">
      <c r="A12" s="97" t="s">
        <v>32</v>
      </c>
      <c r="B12" s="204">
        <v>10.0</v>
      </c>
      <c r="C12" s="204" t="s">
        <v>17</v>
      </c>
      <c r="D12" s="129" t="s">
        <v>34</v>
      </c>
      <c r="E12" s="208" t="s">
        <v>34</v>
      </c>
      <c r="F12" s="208" t="s">
        <v>34</v>
      </c>
      <c r="G12" s="208" t="s">
        <v>34</v>
      </c>
      <c r="H12" s="208" t="s">
        <v>34</v>
      </c>
      <c r="I12" s="206"/>
      <c r="J12" s="195"/>
      <c r="K12" s="195"/>
      <c r="L12" s="195"/>
      <c r="M12" s="195"/>
      <c r="N12" s="195"/>
      <c r="O12" s="195"/>
      <c r="P12" s="195"/>
      <c r="Q12" s="195"/>
      <c r="R12" s="195"/>
      <c r="S12" s="195"/>
      <c r="T12" s="195"/>
      <c r="U12" s="195"/>
      <c r="V12" s="196" t="s">
        <v>35</v>
      </c>
    </row>
    <row r="13">
      <c r="A13" s="115">
        <v>3.0</v>
      </c>
      <c r="B13" s="201">
        <v>11.0</v>
      </c>
      <c r="C13" s="201" t="s">
        <v>18</v>
      </c>
      <c r="D13" s="125" t="s">
        <v>37</v>
      </c>
      <c r="E13" s="209" t="s">
        <v>57</v>
      </c>
      <c r="F13" s="210"/>
      <c r="G13" s="210"/>
      <c r="H13" s="206"/>
      <c r="I13" s="206"/>
      <c r="J13" s="195"/>
      <c r="K13" s="195"/>
      <c r="L13" s="195"/>
      <c r="M13" s="195"/>
      <c r="N13" s="195"/>
      <c r="O13" s="195"/>
      <c r="P13" s="195"/>
      <c r="Q13" s="195"/>
      <c r="R13" s="195"/>
      <c r="S13" s="195"/>
      <c r="T13" s="195"/>
      <c r="U13" s="195"/>
      <c r="V13" s="151" t="s">
        <v>35</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35</v>
      </c>
    </row>
    <row r="15">
      <c r="A15" s="115">
        <v>1.0</v>
      </c>
      <c r="B15" s="201">
        <v>13.0</v>
      </c>
      <c r="C15" s="201" t="s">
        <v>20</v>
      </c>
      <c r="D15" s="138" t="str">
        <f t="shared" si="1"/>
        <v>N</v>
      </c>
      <c r="E15" s="214">
        <f t="shared" ref="E15:E16" si="3">IF(OR(EXACT(D4,"Y")),1,0)</f>
        <v>0</v>
      </c>
      <c r="F15" s="215">
        <f>IF(OR(EXACT(D6,"Y")),1,0)</f>
        <v>0</v>
      </c>
      <c r="G15" s="215">
        <f t="shared" si="2"/>
        <v>0</v>
      </c>
      <c r="H15" s="213"/>
      <c r="I15" s="206"/>
      <c r="J15" s="195"/>
      <c r="K15" s="195"/>
      <c r="L15" s="195"/>
      <c r="M15" s="195"/>
      <c r="N15" s="195"/>
      <c r="O15" s="195"/>
      <c r="P15" s="195"/>
      <c r="Q15" s="195"/>
      <c r="R15" s="195"/>
      <c r="S15" s="195"/>
      <c r="T15" s="195"/>
      <c r="U15" s="195"/>
      <c r="V15" s="151" t="s">
        <v>35</v>
      </c>
    </row>
    <row r="16">
      <c r="A16" s="97">
        <v>1.0</v>
      </c>
      <c r="B16" s="204">
        <v>14.0</v>
      </c>
      <c r="C16" s="204" t="s">
        <v>21</v>
      </c>
      <c r="D16" s="138" t="str">
        <f t="shared" si="1"/>
        <v>Y</v>
      </c>
      <c r="E16" s="211">
        <f t="shared" si="3"/>
        <v>1</v>
      </c>
      <c r="F16" s="212">
        <f>IF(OR(EXACT(D8,"Y")),1,0)</f>
        <v>0</v>
      </c>
      <c r="G16" s="212">
        <f t="shared" si="2"/>
        <v>1</v>
      </c>
      <c r="H16" s="213"/>
      <c r="I16" s="206"/>
      <c r="J16" s="195"/>
      <c r="K16" s="195"/>
      <c r="L16" s="195"/>
      <c r="M16" s="195"/>
      <c r="N16" s="195"/>
      <c r="O16" s="195"/>
      <c r="P16" s="195"/>
      <c r="Q16" s="195"/>
      <c r="R16" s="195"/>
      <c r="S16" s="195"/>
      <c r="T16" s="195"/>
      <c r="U16" s="195"/>
      <c r="V16" s="196" t="s">
        <v>35</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35</v>
      </c>
    </row>
    <row r="18">
      <c r="A18" s="97">
        <v>3.0</v>
      </c>
      <c r="B18" s="217">
        <v>16.0</v>
      </c>
      <c r="C18" s="192" t="s">
        <v>23</v>
      </c>
      <c r="D18" s="218" t="s">
        <v>34</v>
      </c>
      <c r="E18" s="218" t="s">
        <v>34</v>
      </c>
      <c r="F18" s="218" t="s">
        <v>34</v>
      </c>
      <c r="G18" s="218" t="s">
        <v>34</v>
      </c>
      <c r="H18" s="218" t="s">
        <v>34</v>
      </c>
      <c r="I18" s="206"/>
      <c r="J18" s="195"/>
      <c r="K18" s="195"/>
      <c r="L18" s="195"/>
      <c r="M18" s="195"/>
      <c r="N18" s="195"/>
      <c r="O18" s="195"/>
      <c r="P18" s="195"/>
      <c r="Q18" s="195"/>
      <c r="R18" s="195"/>
      <c r="S18" s="195"/>
      <c r="T18" s="195"/>
      <c r="U18" s="195"/>
      <c r="V18" s="196" t="s">
        <v>35</v>
      </c>
    </row>
    <row r="19">
      <c r="A19" s="115">
        <v>3.0</v>
      </c>
      <c r="B19" s="145">
        <v>17.0</v>
      </c>
      <c r="C19" s="145" t="s">
        <v>24</v>
      </c>
      <c r="D19" s="146" t="s">
        <v>58</v>
      </c>
      <c r="E19" s="146" t="s">
        <v>59</v>
      </c>
      <c r="F19" s="219" t="s">
        <v>55</v>
      </c>
      <c r="G19" s="219"/>
      <c r="H19" s="219"/>
      <c r="I19" s="220"/>
      <c r="J19" s="221"/>
      <c r="K19" s="221"/>
      <c r="L19" s="221"/>
      <c r="M19" s="221"/>
      <c r="N19" s="221"/>
      <c r="O19" s="221"/>
      <c r="P19" s="221"/>
      <c r="Q19" s="221"/>
      <c r="R19" s="221"/>
      <c r="S19" s="221"/>
      <c r="T19" s="221"/>
      <c r="U19" s="221"/>
      <c r="V19" s="222" t="s">
        <v>35</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35</v>
      </c>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44</v>
      </c>
      <c r="D25" s="167" t="s">
        <v>60</v>
      </c>
      <c r="J25" s="23"/>
      <c r="K25" s="23"/>
      <c r="L25" s="23"/>
      <c r="M25" s="23"/>
      <c r="N25" s="23"/>
      <c r="O25" s="23"/>
      <c r="P25" s="23"/>
      <c r="Q25" s="23"/>
      <c r="R25" s="23"/>
      <c r="S25" s="23"/>
      <c r="T25" s="23"/>
      <c r="U25" s="23"/>
      <c r="V25" s="23"/>
    </row>
    <row r="26">
      <c r="A26" s="168" t="s">
        <v>45</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