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<sst xmlns="http://schemas.openxmlformats.org/spreadsheetml/2006/main" count="238" uniqueCount="68">
  <si>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</si>
  <si>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</si>
  <si>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</si>
  <si>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</si>
  <si>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</si>
  <si>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</si>
  <si>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</si>
  <si>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</si>
  <si>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</si>
  <si>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</si>
  <si>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</si>
  <si>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</si>
  <si>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</si>
  <si>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</si>
  <si>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</si>
  <si>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</si>
  <si>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</si>
  <si>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</si>
  <si>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</si>
  <si>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</si>
  <si>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</si>
  <si>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</si>
  <si>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</si>
  <si>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</si>
  <si>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</si>
  <si>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</si>
  <si>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</si>
  <si>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</si>
  <si>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</si>
  <si>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</si>
  <si>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</si>
  <si>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presents an empirical study of applying reinforcement learning algorithms to test Self-Healing CPSs (SH-CPSs) under uncertainty, to find the optimal algorithms for failure detection.</t>
  </si>
  <si>
    <t>AI/ML</t>
  </si>
  <si>
    <t>Process</t>
  </si>
  <si>
    <t>MDE</t>
  </si>
  <si>
    <t>Product</t>
  </si>
  <si>
    <t>n.a.</t>
  </si>
  <si>
    <t>&lt;add your comment here if any&gt;</t>
  </si>
  <si>
    <t>Y</t>
  </si>
  <si>
    <t>6 SH-CPSs</t>
  </si>
  <si>
    <t>Testing</t>
  </si>
  <si>
    <t>Journal</t>
  </si>
  <si>
    <t>Empirical Software Engineering</t>
  </si>
  <si>
    <t>Cyber-physical systems</t>
  </si>
  <si>
    <t>Uncertainty</t>
  </si>
  <si>
    <t>Self-healing</t>
  </si>
  <si>
    <t>Model execution</t>
  </si>
  <si>
    <t>Reinforcement learning</t>
  </si>
  <si>
    <t>Empirical evaluation</t>
  </si>
  <si>
    <t>RQs</t>
  </si>
  <si>
    <t>2,3</t>
  </si>
  <si>
    <t>This paper investigates which reinforcement learning algorithms perform best when used to optimize testing of self-healing Cyber-Physica Systems (SH-CPSs)</t>
  </si>
  <si>
    <t>RL is used to test SH-CPSs in various conditions and to learn from testing results</t>
  </si>
  <si>
    <t>6 SH-CPSs from different domains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</si>
  <si>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</si>
  <si>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</si>
  <si>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</si>
  <si>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</si>
  <si>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</si>
  <si>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Focus on testing (i.e., process-centric)</t>
  </si>
  <si>
    <t>RQ3</t>
  </si>
  <si>
    <t>Multiple domains, e.g., control system for motor vehicles (such as helicopters), autopilot system for ground vehicles, and autonomous manufacturing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</si>
  <si>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</si>
  <si>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</si>
  <si>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</si>
  <si>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</si>
  <si>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 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</si>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</sst>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bottom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6" fillId="4" fontId="13" numFmtId="1" xfId="0" applyAlignment="1" applyBorder="1" applyFont="1" applyNumberFormat="1">
      <alignment readingOrder="0" shrinkToFit="0" vertical="top" wrapText="1"/>
    </xf>
    <xf borderId="0" fillId="3" fontId="13" numFmtId="1" xfId="0" applyAlignment="1" applyFont="1" applyNumberFormat="1">
      <alignment readingOrder="0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3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4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5" fillId="4" fontId="6" numFmtId="0" xfId="0" applyBorder="1" applyFont="1"/>
    <xf borderId="36" fillId="4" fontId="6" numFmtId="0" xfId="0" applyBorder="1" applyFont="1"/>
    <xf borderId="35" fillId="3" fontId="6" numFmtId="0" xfId="0" applyBorder="1" applyFont="1"/>
    <xf borderId="36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7" fillId="8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8" fillId="4" fontId="6" numFmtId="0" xfId="0" applyBorder="1" applyFont="1"/>
    <xf borderId="39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  <xf borderId="0" fillId="4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 presents an empirical study of applying reinforcement learning algorithms to test Self-Healing CPSs (SH-CPSs) under uncertainty, to find the optimal algorithms for failure detection.</v>
      </c>
      <c r="V2" s="10" t="str">
        <f>'2'!V2</f>
        <v>This paper investigates which reinforcement learning algorithms perform best when used to optimize testing of self-healing Cyber-Physica Systems (SH-CPSs)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AI/ML</v>
      </c>
      <c r="H3" s="13" t="str">
        <f t="shared" si="3"/>
        <v>Product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RL is used to test SH-CPSs in various conditions and to learn from testing results</v>
      </c>
      <c r="W8" s="11">
        <f t="shared" si="11"/>
        <v>1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6 SH-CPSs</v>
      </c>
      <c r="V10" s="20" t="str">
        <f>'2'!V10</f>
        <v>6 SH-CPSs from different domains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Empirical Software Engineering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Cyber-physical systems</v>
      </c>
      <c r="D19" s="29" t="str">
        <f>K58</f>
        <v>Uncertainty</v>
      </c>
      <c r="E19" s="29" t="str">
        <f>K59</f>
        <v>Self-healing</v>
      </c>
      <c r="F19" s="29" t="str">
        <f>K60</f>
        <v>Model execution</v>
      </c>
      <c r="G19" s="29" t="str">
        <f>K61</f>
        <v>Reinforcement learning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AI/ML</v>
      </c>
      <c r="D27" s="53" t="str">
        <f>'1'!H$3</f>
        <v>Product</v>
      </c>
      <c r="E27" s="54" t="str">
        <f t="shared" si="18"/>
        <v>AI/ML Product</v>
      </c>
      <c r="F27" s="54"/>
      <c r="G27" s="54" t="str">
        <f>IFERROR(__xludf.DUMMYFUNCTION("""COMPUTED_VALUE"""),"AI/ML Product")</f>
        <v>AI/ML Product</v>
      </c>
      <c r="H27" s="54"/>
      <c r="I27" s="54" t="str">
        <f>IFERROR(__xludf.DUMMYFUNCTION("IFERROR(SPLIT($G27,"" ""),"""")"),"AI/ML")</f>
        <v>AI/ML</v>
      </c>
      <c r="J27" s="54" t="str">
        <f>IFERROR(__xludf.DUMMYFUNCTION("""COMPUTED_VALUE"""),"Product")</f>
        <v>Product</v>
      </c>
      <c r="K27" s="55" t="str">
        <f t="shared" ref="K27:L27" si="20">IF(NOT(I27=""),I27,"n.a.")</f>
        <v>AI/ML</v>
      </c>
      <c r="L27" s="55" t="str">
        <f t="shared" si="20"/>
        <v>Product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Process</v>
      </c>
      <c r="E28" s="59" t="str">
        <f t="shared" si="18"/>
        <v>AI/ML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Product</v>
      </c>
      <c r="E29" s="54" t="str">
        <f t="shared" si="18"/>
        <v>MDE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Cyber-physical systems</v>
      </c>
      <c r="D57" s="90"/>
      <c r="E57" s="90"/>
      <c r="F57" s="90"/>
      <c r="G57" s="75" t="str">
        <f>IFERROR(__xludf.DUMMYFUNCTION("IFNA(UNIQUE(FILTER(C57:C66, C57:C66&lt;&gt;""n.a."")),""n.a."")"),"Cyber-physical systems")</f>
        <v>Cyber-physical systems</v>
      </c>
      <c r="H57" s="90"/>
      <c r="I57" s="76" t="str">
        <f t="shared" si="27"/>
        <v>Cyber-physical systems</v>
      </c>
      <c r="J57" s="90"/>
      <c r="K57" s="77" t="str">
        <f t="shared" si="28"/>
        <v>Cyber-physical systems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Uncertainty</v>
      </c>
      <c r="D58" s="81"/>
      <c r="E58" s="81"/>
      <c r="F58" s="81"/>
      <c r="G58" s="81" t="str">
        <f>IFERROR(__xludf.DUMMYFUNCTION("""COMPUTED_VALUE"""),"Uncertainty")</f>
        <v>Uncertainty</v>
      </c>
      <c r="H58" s="81"/>
      <c r="I58" s="59" t="str">
        <f t="shared" si="27"/>
        <v>Uncertainty</v>
      </c>
      <c r="J58" s="81"/>
      <c r="K58" s="60" t="str">
        <f t="shared" si="28"/>
        <v>Uncertainty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Self-healing</v>
      </c>
      <c r="D59" s="83"/>
      <c r="E59" s="83"/>
      <c r="F59" s="83"/>
      <c r="G59" s="83" t="str">
        <f>IFERROR(__xludf.DUMMYFUNCTION("""COMPUTED_VALUE"""),"Self-healing")</f>
        <v>Self-healing</v>
      </c>
      <c r="H59" s="83"/>
      <c r="I59" s="54" t="str">
        <f t="shared" si="27"/>
        <v>Self-healing</v>
      </c>
      <c r="J59" s="83"/>
      <c r="K59" s="55" t="str">
        <f t="shared" si="28"/>
        <v>Self-healing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Model execution</v>
      </c>
      <c r="D60" s="81"/>
      <c r="E60" s="81"/>
      <c r="F60" s="81"/>
      <c r="G60" s="81" t="str">
        <f>IFERROR(__xludf.DUMMYFUNCTION("""COMPUTED_VALUE"""),"Model execution")</f>
        <v>Model execution</v>
      </c>
      <c r="H60" s="81"/>
      <c r="I60" s="59" t="str">
        <f t="shared" si="27"/>
        <v>Model execution</v>
      </c>
      <c r="J60" s="81"/>
      <c r="K60" s="60" t="str">
        <f t="shared" si="28"/>
        <v>Model execution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Reinforcement learning</v>
      </c>
      <c r="D61" s="83"/>
      <c r="E61" s="83"/>
      <c r="F61" s="83"/>
      <c r="G61" s="83" t="str">
        <f>IFERROR(__xludf.DUMMYFUNCTION("""COMPUTED_VALUE"""),"Reinforcement learning")</f>
        <v>Reinforcement learning</v>
      </c>
      <c r="H61" s="83"/>
      <c r="I61" s="54" t="str">
        <f t="shared" si="27"/>
        <v>Reinforcement learning</v>
      </c>
      <c r="J61" s="83"/>
      <c r="K61" s="55" t="str">
        <f t="shared" si="28"/>
        <v>Reinforcement learning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Cyber-physical systems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Uncertainty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Self-healing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Model execution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Reinforcement learning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Empirical Software Engineering</v>
      </c>
      <c r="E67" s="54" t="str">
        <f t="shared" ref="E67:E68" si="29">CONCATENATE(C67,"---",D67)</f>
        <v>Journal---Empirical Software Engineering</v>
      </c>
      <c r="F67" s="54"/>
      <c r="G67" s="54" t="str">
        <f>IFERROR(__xludf.DUMMYFUNCTION("IFNA(UNIQUE(FILTER(E67:E68, E67:E68&lt;&gt;""n.a"")),""n.a."")"),"Journal---Empirical Software Engineering")</f>
        <v>Journal---Empirical Software Engineering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IFERROR(__xludf.DUMMYFUNCTION("""COMPUTED_VALUE"""),"Empirical Software Engineering")</f>
        <v>Empirical Software Engineering</v>
      </c>
      <c r="K67" s="55" t="str">
        <f t="shared" si="28"/>
        <v>Journal</v>
      </c>
      <c r="L67" s="55" t="str">
        <f>IF(NOT(J67=""),J67,"n.a.")</f>
        <v>Empirical Software Engineering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Empirical Software Engineering</v>
      </c>
      <c r="E68" s="59" t="str">
        <f t="shared" si="29"/>
        <v>Journal---Empirical Software Engineering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106.5" customHeight="1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32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5.0</v>
      </c>
      <c r="D10" s="120"/>
      <c r="E10" s="120"/>
      <c r="F10" s="120"/>
      <c r="G10" s="120"/>
      <c r="H10" s="120"/>
      <c r="I10" s="107" t="s">
        <v>39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37</v>
      </c>
    </row>
    <row r="12">
      <c r="A12" s="117">
        <v>10.0</v>
      </c>
      <c r="B12" s="117" t="s">
        <v>17</v>
      </c>
      <c r="C12" s="119" t="s">
        <v>40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41</v>
      </c>
      <c r="D13" s="123" t="s">
        <v>42</v>
      </c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38</v>
      </c>
      <c r="D16" s="126">
        <f t="shared" si="2"/>
        <v>0</v>
      </c>
      <c r="E16" s="126">
        <f>IF(OR(EXACT(C8,"Y")),1,0)</f>
        <v>1</v>
      </c>
      <c r="F16" s="126">
        <f t="shared" si="1"/>
        <v>1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36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37</v>
      </c>
    </row>
    <row r="19">
      <c r="A19" s="132">
        <v>17.0</v>
      </c>
      <c r="B19" s="132" t="s">
        <v>24</v>
      </c>
      <c r="C19" s="133" t="s">
        <v>43</v>
      </c>
      <c r="D19" s="134" t="s">
        <v>44</v>
      </c>
      <c r="E19" s="135" t="s">
        <v>45</v>
      </c>
      <c r="F19" s="135" t="s">
        <v>46</v>
      </c>
      <c r="G19" s="135" t="s">
        <v>47</v>
      </c>
      <c r="H19" s="135" t="s">
        <v>48</v>
      </c>
      <c r="I19" s="112" t="s">
        <v>37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Y</v>
      </c>
      <c r="D20" s="139"/>
      <c r="E20" s="139"/>
      <c r="F20" s="139"/>
      <c r="G20" s="139"/>
      <c r="H20" s="139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0" t="s">
        <v>2</v>
      </c>
    </row>
    <row r="2">
      <c r="A2" s="141" t="s">
        <v>50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51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 t="s">
        <v>37</v>
      </c>
    </row>
    <row r="5">
      <c r="A5" s="145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7" t="s">
        <v>37</v>
      </c>
    </row>
    <row r="6">
      <c r="A6" s="141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4" t="s">
        <v>37</v>
      </c>
    </row>
    <row r="7">
      <c r="A7" s="145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8" t="s">
        <v>37</v>
      </c>
    </row>
    <row r="8">
      <c r="A8" s="141">
        <v>1.0</v>
      </c>
      <c r="B8" s="117">
        <v>6.0</v>
      </c>
      <c r="C8" s="118" t="s">
        <v>13</v>
      </c>
      <c r="D8" s="119" t="s">
        <v>38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9" t="s">
        <v>52</v>
      </c>
    </row>
    <row r="9">
      <c r="A9" s="145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8" t="s">
        <v>37</v>
      </c>
    </row>
    <row r="10">
      <c r="A10" s="141">
        <v>2.0</v>
      </c>
      <c r="B10" s="117">
        <v>8.0</v>
      </c>
      <c r="C10" s="117" t="s">
        <v>15</v>
      </c>
      <c r="D10" s="119">
        <v>5.0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9" t="s">
        <v>53</v>
      </c>
    </row>
    <row r="11">
      <c r="A11" s="145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8" t="s">
        <v>37</v>
      </c>
    </row>
    <row r="12">
      <c r="A12" s="141" t="s">
        <v>50</v>
      </c>
      <c r="B12" s="117">
        <v>10.0</v>
      </c>
      <c r="C12" s="117" t="s">
        <v>17</v>
      </c>
      <c r="D12" s="119" t="s">
        <v>40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4" t="s">
        <v>37</v>
      </c>
    </row>
    <row r="13">
      <c r="A13" s="145">
        <v>3.0</v>
      </c>
      <c r="B13" s="113">
        <v>11.0</v>
      </c>
      <c r="C13" s="113" t="s">
        <v>18</v>
      </c>
      <c r="D13" s="115" t="s">
        <v>41</v>
      </c>
      <c r="E13" s="123" t="s">
        <v>42</v>
      </c>
      <c r="F13" s="124"/>
      <c r="G13" s="124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7" t="s">
        <v>37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4" t="s">
        <v>37</v>
      </c>
    </row>
    <row r="15">
      <c r="A15" s="145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7" t="s">
        <v>37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Y</v>
      </c>
      <c r="E16" s="126">
        <f t="shared" si="3"/>
        <v>0</v>
      </c>
      <c r="F16" s="126">
        <f>IF(OR(EXACT(D8,"Y")),1,0)</f>
        <v>1</v>
      </c>
      <c r="G16" s="126">
        <f t="shared" si="2"/>
        <v>1</v>
      </c>
      <c r="H16" s="127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4" t="s">
        <v>37</v>
      </c>
    </row>
    <row r="17">
      <c r="A17" s="145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7" t="s">
        <v>37</v>
      </c>
    </row>
    <row r="18">
      <c r="A18" s="141">
        <v>3.0</v>
      </c>
      <c r="B18" s="131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4" t="s">
        <v>37</v>
      </c>
    </row>
    <row r="19">
      <c r="A19" s="145">
        <v>3.0</v>
      </c>
      <c r="B19" s="132">
        <v>17.0</v>
      </c>
      <c r="C19" s="132" t="s">
        <v>24</v>
      </c>
      <c r="D19" s="133" t="s">
        <v>43</v>
      </c>
      <c r="E19" s="134" t="s">
        <v>44</v>
      </c>
      <c r="F19" s="135" t="s">
        <v>45</v>
      </c>
      <c r="G19" s="135" t="s">
        <v>46</v>
      </c>
      <c r="H19" s="135" t="s">
        <v>47</v>
      </c>
      <c r="I19" s="135" t="s">
        <v>48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37</v>
      </c>
    </row>
    <row r="20">
      <c r="A20" s="136"/>
      <c r="B20" s="136">
        <v>18.0</v>
      </c>
      <c r="C20" s="137" t="s">
        <v>25</v>
      </c>
      <c r="D20" s="152" t="str">
        <f>IF(OR(EXACT(D4,"Y"),EXACT(D5,"Y"),EXACT(D6,"Y"),EXACT(D7,"Y"),EXACT(D8,"Y"),EXACT(D9,"Y")),"Y","N")</f>
        <v>Y</v>
      </c>
      <c r="E20" s="153"/>
      <c r="F20" s="153"/>
      <c r="G20" s="153"/>
      <c r="H20" s="153"/>
      <c r="I20" s="153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44" t="s">
        <v>37</v>
      </c>
    </row>
    <row r="21">
      <c r="A21" s="155">
        <v>4.0</v>
      </c>
      <c r="B21" s="156">
        <v>19.0</v>
      </c>
      <c r="C21" s="156" t="s">
        <v>54</v>
      </c>
      <c r="D21" s="157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</row>
    <row r="22">
      <c r="D22" s="157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</row>
    <row r="23">
      <c r="D23" s="157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9"/>
    </row>
    <row r="24">
      <c r="D24" s="157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</row>
    <row r="25">
      <c r="A25" s="162"/>
      <c r="B25" s="162"/>
      <c r="C25" s="163" t="s">
        <v>55</v>
      </c>
      <c r="D25" s="163" t="s">
        <v>36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4" t="s">
        <v>56</v>
      </c>
      <c r="B26" s="165"/>
      <c r="C26" s="166" t="s">
        <v>57</v>
      </c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>
      <c r="A27" s="164" t="s">
        <v>58</v>
      </c>
      <c r="B27" s="165"/>
      <c r="C27" s="166" t="s">
        <v>59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70"/>
    </row>
    <row r="28">
      <c r="A28" s="164" t="s">
        <v>60</v>
      </c>
      <c r="B28" s="165"/>
      <c r="C28" s="166" t="s">
        <v>61</v>
      </c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>
      <c r="A29" s="164" t="s">
        <v>62</v>
      </c>
      <c r="B29" s="165"/>
      <c r="C29" s="166" t="s">
        <v>57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70"/>
    </row>
    <row r="30">
      <c r="A30" s="171"/>
      <c r="B30" s="171"/>
      <c r="C30" s="17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2"/>
      <c r="B31" s="17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3" t="s">
        <v>63</v>
      </c>
      <c r="B32" s="174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>
      <c r="A33" s="176" t="s">
        <v>56</v>
      </c>
      <c r="B33" s="176"/>
      <c r="C33" s="176" t="s">
        <v>64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</row>
    <row r="34">
      <c r="A34" s="174" t="s">
        <v>58</v>
      </c>
      <c r="B34" s="174"/>
      <c r="C34" s="174" t="s">
        <v>65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>
      <c r="A35" s="176" t="s">
        <v>60</v>
      </c>
      <c r="B35" s="176"/>
      <c r="C35" s="178" t="s">
        <v>66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</row>
    <row r="36">
      <c r="A36" s="174" t="s">
        <v>62</v>
      </c>
      <c r="B36" s="174"/>
      <c r="C36" s="174" t="s">
        <v>67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>
      <c r="A37" s="172"/>
      <c r="B37" s="172"/>
      <c r="C37" s="17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1"/>
      <c r="B38" s="171"/>
      <c r="C38" s="17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2"/>
      <c r="B39" s="172"/>
      <c r="C39" s="17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1"/>
      <c r="B40" s="171"/>
      <c r="C40" s="17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