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<sst xmlns="http://schemas.openxmlformats.org/spreadsheetml/2006/main" count="247" uniqueCount="79">
  <si>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</si>
  <si>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</si>
  <si>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</si>
  <si>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</si>
  <si>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</si>
  <si>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</si>
  <si>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</si>
  <si>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</si>
  <si>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</si>
  <si>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</si>
  <si>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</si>
  <si>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</si>
  <si>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</si>
  <si>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</si>
  <si>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</si>
  <si>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</si>
  <si>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</si>
  <si>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</si>
  <si>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</si>
  <si>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</si>
  <si>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</si>
  <si>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</si>
  <si>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</si>
  <si>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</si>
  <si>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</si>
  <si>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</si>
  <si>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</si>
  <si>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</si>
  <si>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</si>
  <si>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</si>
  <si>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</si>
  <si>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Speed up reinforcement learning model-based approach for continuous systems</t>
  </si>
  <si>
    <t>AI/ML</t>
  </si>
  <si>
    <t>Process</t>
  </si>
  <si>
    <t>Product</t>
  </si>
  <si>
    <t>n.a.</t>
  </si>
  <si>
    <t>&lt;add your comment here if any&gt;</t>
  </si>
  <si>
    <t>Frictionless wheeled 104kg cart moving in one dimension on a horizontal flat 40 meter table</t>
  </si>
  <si>
    <t>Conference</t>
  </si>
  <si>
    <t>Australasian Joint Conference on Artificial Intelligence</t>
  </si>
  <si>
    <t>Springer in the Lecture Notes in Artificial Intelligence (LNAI) series</t>
  </si>
  <si>
    <t>application domain independent</t>
  </si>
  <si>
    <t>Artificial Intelligence</t>
  </si>
  <si>
    <t>Machine Learning</t>
  </si>
  <si>
    <t>Reinforcement
Learning</t>
  </si>
  <si>
    <t>Model-Based</t>
  </si>
  <si>
    <t>Function Approximation</t>
  </si>
  <si>
    <t>Continuous State</t>
  </si>
  <si>
    <t>Robotics, Background Knowledge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</si>
  <si>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</si>
  <si>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</si>
  <si>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</si>
  <si>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Resource</t>
  </si>
  <si>
    <t>N</t>
  </si>
  <si>
    <t>Modelling</t>
  </si>
  <si>
    <t>MODELSWORD</t>
  </si>
  <si>
    <t>Reinforcement Learning</t>
  </si>
  <si>
    <t>Robotics</t>
  </si>
  <si>
    <t>Continuous-State</t>
  </si>
  <si>
    <t>Control Systems</t>
  </si>
  <si>
    <t>Background Knowledge</t>
  </si>
  <si>
    <t>Future research directions (as stated by authors, if any)</t>
  </si>
  <si>
    <t>For the current implementation, the need to set several parameters is noticed, e.g. minimum resolution and spread, which are problem dependent</t>
  </si>
  <si>
    <t>Testing the approach for multi-dimensional continuous system beyond the cart example. Specifically, on standard problems such as the 2-dimensional mountain-car and the 4-dimensional pole and cart (the latter allowing adding background knowledge). Then, test on higher scale tests for larget and higher dimensional spaces.</t>
  </si>
  <si>
    <t xml:space="preserve">Reviewer </t>
  </si>
  <si>
    <t>Fernando Herrera</t>
  </si>
  <si>
    <t>RQ1</t>
  </si>
  <si>
    <t>No, or at least not directly. This work claims a model-based approach in the sense of learning a (S,AT,R) model, representing a Markov decision problem, and so the optimum policy for a system controller agent. I do not see a derivation, implementation, use of a model for MDE</t>
  </si>
  <si>
    <t>RQ2</t>
  </si>
  <si>
    <t>Since this contribution contributes to speeding up the derivation of policies of control agents, this mostly contributs to improve a product, i.e. a control system. However i guess in some contexts such a control system can be understood as a resource. At the Discussion section, authors also point out that since the system model is learned (not only the value function), this lead to reuse. Maybe this could be understood as AI/ML improving the process.</t>
  </si>
  <si>
    <t>RQ3</t>
  </si>
  <si>
    <t xml:space="preserve">It is mostly application independent, but considering (at least) the control of continuous systems. </t>
  </si>
  <si>
    <t>RQ4</t>
  </si>
  <si>
    <t>Setting of several parameters and further testing of the approach on multi-dynamics continuous systems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</si>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</sst>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color rgb="FF000000"/>
      <name val="Arial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textRotation="0" vertical="bottom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vertical="bottom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vertical="bottom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vertical="bottom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20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22" fillId="3" fontId="5" numFmtId="1" xfId="0" applyAlignment="1" applyBorder="1" applyFont="1" applyNumberFormat="1">
      <alignment readingOrder="0" shrinkToFit="0" vertical="top" wrapText="1"/>
    </xf>
    <xf borderId="28" fillId="7" fontId="2" numFmtId="1" xfId="0" applyAlignment="1" applyBorder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32" fillId="4" fontId="13" numFmtId="1" xfId="0" applyAlignment="1" applyBorder="1" applyFont="1" applyNumberFormat="1">
      <alignment readingOrder="0" vertical="bottom"/>
    </xf>
    <xf borderId="33" fillId="4" fontId="13" numFmtId="1" xfId="0" applyAlignment="1" applyBorder="1" applyFont="1" applyNumberFormat="1">
      <alignment readingOrder="0" vertical="bottom"/>
    </xf>
    <xf borderId="0" fillId="4" fontId="13" numFmtId="1" xfId="0" applyAlignment="1" applyFont="1" applyNumberFormat="1">
      <alignment readingOrder="0" vertical="bottom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readingOrder="0"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2" fillId="8" fontId="2" numFmtId="1" xfId="0" applyAlignment="1" applyBorder="1" applyFont="1" applyNumberFormat="1">
      <alignment shrinkToFit="0" vertical="bottom" wrapText="1"/>
    </xf>
    <xf borderId="0" fillId="8" fontId="14" numFmtId="0" xfId="0" applyFont="1"/>
    <xf borderId="0" fillId="8" fontId="14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Speed up reinforcement learning model-based approach for continuous systems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AI/ML</v>
      </c>
      <c r="D3" s="13" t="str">
        <f t="shared" si="1"/>
        <v>Process</v>
      </c>
      <c r="E3" s="13" t="str">
        <f t="shared" ref="E3:F3" si="2">K26</f>
        <v>AI/ML</v>
      </c>
      <c r="F3" s="13" t="str">
        <f t="shared" si="2"/>
        <v>Product</v>
      </c>
      <c r="G3" s="13" t="str">
        <f t="shared" ref="G3:H3" si="3">K27</f>
        <v>AI/ML</v>
      </c>
      <c r="H3" s="13" t="str">
        <f t="shared" si="3"/>
        <v>Resource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Frictionless wheeled 104kg cart moving in one dimension on a horizontal flat 40 meter table</v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Australasian Joint Conference on Artificial Intelligence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Springer in the Lecture Notes in Artificial Intelligence (LNAI) series</v>
      </c>
      <c r="V13" s="24" t="str">
        <f>'2'!V13</f>
        <v>&lt;add your comment here if any&gt;</v>
      </c>
      <c r="W13" s="15">
        <f t="shared" si="11"/>
        <v>1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Artificial Intelligence</v>
      </c>
      <c r="D19" s="29" t="str">
        <f>K58</f>
        <v>Machine Learning</v>
      </c>
      <c r="E19" s="29" t="str">
        <f>K59</f>
        <v>Reinforcement
Learning</v>
      </c>
      <c r="F19" s="29" t="str">
        <f>K60</f>
        <v>Model-Based</v>
      </c>
      <c r="G19" s="29" t="str">
        <f>K61</f>
        <v>Function Approximation</v>
      </c>
      <c r="H19" s="30" t="str">
        <f>K62</f>
        <v>Reinforcement Learning</v>
      </c>
      <c r="I19" s="29" t="str">
        <f>K63</f>
        <v>Robotics</v>
      </c>
      <c r="J19" s="29" t="str">
        <f>K64</f>
        <v>Continuous-State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Robotics, Background Knowledge</v>
      </c>
      <c r="V19" s="24" t="str">
        <f>'2'!V19</f>
        <v>&lt;add your comment here if any&gt;</v>
      </c>
      <c r="W19" s="15">
        <f t="shared" si="11"/>
        <v>1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31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AI/ML</v>
      </c>
      <c r="D25" s="53" t="str">
        <f>'1'!D$3</f>
        <v>Process</v>
      </c>
      <c r="E25" s="54" t="str">
        <f t="shared" ref="E25:E36" si="18">CONCATENATE(C25," ",D25)</f>
        <v>AI/ML Process</v>
      </c>
      <c r="F25" s="54"/>
      <c r="G25" s="54" t="str">
        <f>IFERROR(__xludf.DUMMYFUNCTION("IFNA(UNIQUE(FILTER(E25:E36, E25:E36&lt;&gt;""n.a. n.a."")),""n.a."")"),"AI/ML Process")</f>
        <v>AI/ML Process</v>
      </c>
      <c r="H25" s="54"/>
      <c r="I25" s="54" t="str">
        <f>IFERROR(__xludf.DUMMYFUNCTION("IFERROR(SPLIT($G25,"" ""),"""")"),"AI/ML")</f>
        <v>AI/ML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AI/ML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AI/ML</v>
      </c>
      <c r="D26" s="53" t="str">
        <f>'1'!F$3</f>
        <v>Product</v>
      </c>
      <c r="E26" s="59" t="str">
        <f t="shared" si="18"/>
        <v>AI/ML Product</v>
      </c>
      <c r="F26" s="59"/>
      <c r="G26" s="59" t="str">
        <f>IFERROR(__xludf.DUMMYFUNCTION("""COMPUTED_VALUE"""),"AI/ML Product")</f>
        <v>AI/ML Product</v>
      </c>
      <c r="H26" s="59"/>
      <c r="I26" s="59" t="str">
        <f>IFERROR(__xludf.DUMMYFUNCTION("IFERROR(SPLIT($G26,"" ""),"""")"),"AI/ML")</f>
        <v>AI/ML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AI/ML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 t="str">
        <f>IFERROR(__xludf.DUMMYFUNCTION("""COMPUTED_VALUE"""),"AI/ML Resource")</f>
        <v>AI/ML Resource</v>
      </c>
      <c r="H27" s="54"/>
      <c r="I27" s="54" t="str">
        <f>IFERROR(__xludf.DUMMYFUNCTION("IFERROR(SPLIT($G27,"" ""),"""")"),"AI/ML")</f>
        <v>AI/ML</v>
      </c>
      <c r="J27" s="54" t="str">
        <f>IFERROR(__xludf.DUMMYFUNCTION("""COMPUTED_VALUE"""),"Resource")</f>
        <v>Resource</v>
      </c>
      <c r="K27" s="55" t="str">
        <f t="shared" ref="K27:L27" si="20">IF(NOT(I27=""),I27,"n.a.")</f>
        <v>AI/ML</v>
      </c>
      <c r="L27" s="55" t="str">
        <f t="shared" si="20"/>
        <v>Resource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AI/ML</v>
      </c>
      <c r="D28" s="62" t="str">
        <f>'2'!E$3</f>
        <v>Product</v>
      </c>
      <c r="E28" s="59" t="str">
        <f t="shared" si="18"/>
        <v>AI/ML Product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AI/ML</v>
      </c>
      <c r="D29" s="62" t="str">
        <f>'2'!G$3</f>
        <v>Resource</v>
      </c>
      <c r="E29" s="54" t="str">
        <f t="shared" si="18"/>
        <v>AI/ML Resource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n.a.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Modelling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Artificial Intelligence</v>
      </c>
      <c r="D57" s="90"/>
      <c r="E57" s="90"/>
      <c r="F57" s="90"/>
      <c r="G57" s="75" t="str">
        <f>IFERROR(__xludf.DUMMYFUNCTION("IFNA(UNIQUE(FILTER(C57:C66, C57:C66&lt;&gt;""n.a."")),""n.a."")"),"Artificial Intelligence")</f>
        <v>Artificial Intelligence</v>
      </c>
      <c r="H57" s="90"/>
      <c r="I57" s="76" t="str">
        <f t="shared" si="27"/>
        <v>Artificial Intelligence</v>
      </c>
      <c r="J57" s="90"/>
      <c r="K57" s="77" t="str">
        <f t="shared" si="28"/>
        <v>Artificial Intelligence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Machine Learning</v>
      </c>
      <c r="D58" s="81"/>
      <c r="E58" s="81"/>
      <c r="F58" s="81"/>
      <c r="G58" s="81" t="str">
        <f>IFERROR(__xludf.DUMMYFUNCTION("""COMPUTED_VALUE"""),"Machine Learning")</f>
        <v>Machine Learning</v>
      </c>
      <c r="H58" s="81"/>
      <c r="I58" s="59" t="str">
        <f t="shared" si="27"/>
        <v>Machine Learning</v>
      </c>
      <c r="J58" s="81"/>
      <c r="K58" s="60" t="str">
        <f t="shared" si="28"/>
        <v>Machine Learning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Reinforcement
Learning</v>
      </c>
      <c r="D59" s="83"/>
      <c r="E59" s="83"/>
      <c r="F59" s="83"/>
      <c r="G59" s="83" t="str">
        <f>IFERROR(__xludf.DUMMYFUNCTION("""COMPUTED_VALUE"""),"Reinforcement
Learning")</f>
        <v>Reinforcement
Learning</v>
      </c>
      <c r="H59" s="83"/>
      <c r="I59" s="54" t="str">
        <f t="shared" si="27"/>
        <v>Reinforcement
Learning</v>
      </c>
      <c r="J59" s="83"/>
      <c r="K59" s="55" t="str">
        <f t="shared" si="28"/>
        <v>Reinforcement
Learning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Model-Based</v>
      </c>
      <c r="D60" s="81"/>
      <c r="E60" s="81"/>
      <c r="F60" s="81"/>
      <c r="G60" s="81" t="str">
        <f>IFERROR(__xludf.DUMMYFUNCTION("""COMPUTED_VALUE"""),"Model-Based")</f>
        <v>Model-Based</v>
      </c>
      <c r="H60" s="81"/>
      <c r="I60" s="59" t="str">
        <f t="shared" si="27"/>
        <v>Model-Based</v>
      </c>
      <c r="J60" s="81"/>
      <c r="K60" s="60" t="str">
        <f t="shared" si="28"/>
        <v>Model-Based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Function Approximation</v>
      </c>
      <c r="D61" s="83"/>
      <c r="E61" s="83"/>
      <c r="F61" s="83"/>
      <c r="G61" s="83" t="str">
        <f>IFERROR(__xludf.DUMMYFUNCTION("""COMPUTED_VALUE"""),"Function Approximation")</f>
        <v>Function Approximation</v>
      </c>
      <c r="H61" s="83"/>
      <c r="I61" s="54" t="str">
        <f t="shared" si="27"/>
        <v>Function Approximation</v>
      </c>
      <c r="J61" s="83"/>
      <c r="K61" s="55" t="str">
        <f t="shared" si="28"/>
        <v>Function Approximation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Artificial Intelligence</v>
      </c>
      <c r="D62" s="81"/>
      <c r="E62" s="81"/>
      <c r="F62" s="81"/>
      <c r="G62" s="81" t="str">
        <f>IFERROR(__xludf.DUMMYFUNCTION("""COMPUTED_VALUE"""),"Reinforcement Learning")</f>
        <v>Reinforcement Learning</v>
      </c>
      <c r="H62" s="81"/>
      <c r="I62" s="59" t="str">
        <f t="shared" si="27"/>
        <v>Reinforcement Learning</v>
      </c>
      <c r="J62" s="81"/>
      <c r="K62" s="60" t="str">
        <f t="shared" si="28"/>
        <v>Reinforcement Learning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Machine Learning</v>
      </c>
      <c r="D63" s="83"/>
      <c r="E63" s="83"/>
      <c r="F63" s="83"/>
      <c r="G63" s="83" t="str">
        <f>IFERROR(__xludf.DUMMYFUNCTION("""COMPUTED_VALUE"""),"Robotics")</f>
        <v>Robotics</v>
      </c>
      <c r="H63" s="83"/>
      <c r="I63" s="54" t="str">
        <f t="shared" si="27"/>
        <v>Robotics</v>
      </c>
      <c r="J63" s="83"/>
      <c r="K63" s="55" t="str">
        <f t="shared" si="28"/>
        <v>Robotics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Reinforcement Learning</v>
      </c>
      <c r="D64" s="81"/>
      <c r="E64" s="81"/>
      <c r="F64" s="81"/>
      <c r="G64" s="81" t="str">
        <f>IFERROR(__xludf.DUMMYFUNCTION("""COMPUTED_VALUE"""),"Continuous-State")</f>
        <v>Continuous-State</v>
      </c>
      <c r="H64" s="81"/>
      <c r="I64" s="59" t="str">
        <f t="shared" si="27"/>
        <v>Continuous-State</v>
      </c>
      <c r="J64" s="81"/>
      <c r="K64" s="60" t="str">
        <f t="shared" si="28"/>
        <v>Continuous-State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Robotics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Continuous-State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Australasian Joint Conference on Artificial Intelligence</v>
      </c>
      <c r="E67" s="54" t="str">
        <f t="shared" ref="E67:E68" si="29">CONCATENATE(C67,"---",D67)</f>
        <v>Conference---Australasian Joint Conference on Artificial Intelligence</v>
      </c>
      <c r="F67" s="54"/>
      <c r="G67" s="54" t="str">
        <f>IFERROR(__xludf.DUMMYFUNCTION("IFNA(UNIQUE(FILTER(E67:E68, E67:E68&lt;&gt;""n.a"")),""n.a."")"),"Conference---Australasian Joint Conference on Artificial Intelligence")</f>
        <v>Conference---Australasian Joint Conference on Artificial Intelligence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IFERROR(__xludf.DUMMYFUNCTION("""COMPUTED_VALUE"""),"Australasian Joint Conference on Artificial Intelligence")</f>
        <v>Australasian Joint Conference on Artificial Intelligence</v>
      </c>
      <c r="K67" s="55" t="str">
        <f t="shared" si="28"/>
        <v>Conference</v>
      </c>
      <c r="L67" s="55" t="str">
        <f>IF(NOT(J67=""),J67,"n.a.")</f>
        <v>Australasian Joint Conference on Artificial Intelligence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Conference</v>
      </c>
      <c r="D68" s="18" t="str">
        <f>'2'!E13</f>
        <v>MODELSWORD</v>
      </c>
      <c r="E68" s="59" t="str">
        <f t="shared" si="29"/>
        <v>Conference---MODELSWORD</v>
      </c>
      <c r="F68" s="59"/>
      <c r="G68" s="59" t="str">
        <f>IFERROR(__xludf.DUMMYFUNCTION("""COMPUTED_VALUE"""),"Conference---MODELSWORD")</f>
        <v>Conference---MODELSWORD</v>
      </c>
      <c r="H68" s="59"/>
      <c r="I68" s="59" t="str">
        <f>IFERROR(__xludf.DUMMYFUNCTION("IFERROR(SPLIT($G68,""---""),"""")"),"Conference")</f>
        <v>Conference</v>
      </c>
      <c r="J68" s="59" t="str">
        <f>IFERROR(__xludf.DUMMYFUNCTION("""COMPUTED_VALUE"""),"MODELSWORD")</f>
        <v>MODELSWORD</v>
      </c>
      <c r="K68" s="60" t="str">
        <f t="shared" si="28"/>
        <v>Conference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43.63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32</v>
      </c>
      <c r="F3" s="101" t="s">
        <v>34</v>
      </c>
      <c r="G3" s="101" t="s">
        <v>35</v>
      </c>
      <c r="H3" s="101" t="s">
        <v>35</v>
      </c>
      <c r="I3" s="102"/>
    </row>
    <row r="4">
      <c r="A4" s="103">
        <v>2.0</v>
      </c>
      <c r="B4" s="104" t="s">
        <v>9</v>
      </c>
      <c r="C4" s="105" t="s">
        <v>35</v>
      </c>
      <c r="D4" s="106"/>
      <c r="E4" s="106"/>
      <c r="F4" s="106"/>
      <c r="G4" s="106"/>
      <c r="H4" s="106"/>
      <c r="I4" s="107" t="s">
        <v>36</v>
      </c>
    </row>
    <row r="5">
      <c r="A5" s="108">
        <v>3.0</v>
      </c>
      <c r="B5" s="109" t="s">
        <v>10</v>
      </c>
      <c r="C5" s="110" t="s">
        <v>35</v>
      </c>
      <c r="D5" s="111"/>
      <c r="E5" s="111"/>
      <c r="F5" s="111"/>
      <c r="G5" s="111"/>
      <c r="H5" s="111"/>
      <c r="I5" s="112" t="s">
        <v>36</v>
      </c>
    </row>
    <row r="6">
      <c r="A6" s="103">
        <v>4.0</v>
      </c>
      <c r="B6" s="104" t="s">
        <v>11</v>
      </c>
      <c r="C6" s="105" t="s">
        <v>35</v>
      </c>
      <c r="D6" s="111"/>
      <c r="E6" s="111"/>
      <c r="F6" s="111"/>
      <c r="G6" s="111"/>
      <c r="H6" s="111"/>
      <c r="I6" s="107" t="s">
        <v>36</v>
      </c>
    </row>
    <row r="7">
      <c r="A7" s="113">
        <v>5.0</v>
      </c>
      <c r="B7" s="114" t="s">
        <v>12</v>
      </c>
      <c r="C7" s="115" t="s">
        <v>35</v>
      </c>
      <c r="D7" s="116"/>
      <c r="E7" s="116"/>
      <c r="F7" s="116"/>
      <c r="G7" s="116"/>
      <c r="H7" s="116"/>
      <c r="I7" s="112" t="s">
        <v>36</v>
      </c>
    </row>
    <row r="8">
      <c r="A8" s="117">
        <v>6.0</v>
      </c>
      <c r="B8" s="118" t="s">
        <v>13</v>
      </c>
      <c r="C8" s="119" t="s">
        <v>35</v>
      </c>
      <c r="D8" s="116"/>
      <c r="E8" s="116"/>
      <c r="F8" s="116"/>
      <c r="G8" s="116"/>
      <c r="H8" s="116"/>
      <c r="I8" s="107" t="s">
        <v>36</v>
      </c>
    </row>
    <row r="9">
      <c r="A9" s="113">
        <v>7.0</v>
      </c>
      <c r="B9" s="114" t="s">
        <v>14</v>
      </c>
      <c r="C9" s="115" t="s">
        <v>35</v>
      </c>
      <c r="D9" s="116"/>
      <c r="E9" s="116"/>
      <c r="F9" s="116"/>
      <c r="G9" s="116"/>
      <c r="H9" s="116"/>
      <c r="I9" s="112" t="s">
        <v>36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37</v>
      </c>
    </row>
    <row r="11">
      <c r="A11" s="113">
        <v>9.0</v>
      </c>
      <c r="B11" s="121" t="s">
        <v>16</v>
      </c>
      <c r="C11" s="122" t="s">
        <v>35</v>
      </c>
      <c r="D11" s="120"/>
      <c r="E11" s="120"/>
      <c r="F11" s="120"/>
      <c r="G11" s="120"/>
      <c r="H11" s="120"/>
      <c r="I11" s="112" t="s">
        <v>36</v>
      </c>
    </row>
    <row r="12">
      <c r="A12" s="117">
        <v>10.0</v>
      </c>
      <c r="B12" s="117" t="s">
        <v>17</v>
      </c>
      <c r="C12" s="119" t="s">
        <v>35</v>
      </c>
      <c r="D12" s="119" t="s">
        <v>35</v>
      </c>
      <c r="E12" s="119" t="s">
        <v>35</v>
      </c>
      <c r="F12" s="119" t="s">
        <v>35</v>
      </c>
      <c r="G12" s="119" t="s">
        <v>35</v>
      </c>
      <c r="H12" s="120"/>
      <c r="I12" s="107" t="s">
        <v>36</v>
      </c>
    </row>
    <row r="13">
      <c r="A13" s="113">
        <v>11.0</v>
      </c>
      <c r="B13" s="113" t="s">
        <v>18</v>
      </c>
      <c r="C13" s="115" t="s">
        <v>38</v>
      </c>
      <c r="D13" s="123" t="s">
        <v>39</v>
      </c>
      <c r="E13" s="124"/>
      <c r="F13" s="124"/>
      <c r="G13" s="120"/>
      <c r="H13" s="120"/>
      <c r="I13" s="112" t="s">
        <v>40</v>
      </c>
    </row>
    <row r="14">
      <c r="A14" s="117">
        <v>12.0</v>
      </c>
      <c r="B14" s="117" t="s">
        <v>19</v>
      </c>
      <c r="C14" s="125" t="s">
        <v>35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36</v>
      </c>
    </row>
    <row r="15">
      <c r="A15" s="113">
        <v>13.0</v>
      </c>
      <c r="B15" s="113" t="s">
        <v>20</v>
      </c>
      <c r="C15" s="128" t="s">
        <v>35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36</v>
      </c>
    </row>
    <row r="16">
      <c r="A16" s="117">
        <v>14.0</v>
      </c>
      <c r="B16" s="117" t="s">
        <v>21</v>
      </c>
      <c r="C16" s="125" t="s">
        <v>35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36</v>
      </c>
    </row>
    <row r="17">
      <c r="A17" s="113">
        <v>15.0</v>
      </c>
      <c r="B17" s="113" t="s">
        <v>22</v>
      </c>
      <c r="C17" s="128" t="s">
        <v>35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36</v>
      </c>
    </row>
    <row r="18">
      <c r="A18" s="131">
        <v>16.0</v>
      </c>
      <c r="B18" s="103" t="s">
        <v>23</v>
      </c>
      <c r="C18" s="105" t="s">
        <v>41</v>
      </c>
      <c r="D18" s="105" t="s">
        <v>35</v>
      </c>
      <c r="E18" s="105" t="s">
        <v>35</v>
      </c>
      <c r="F18" s="105" t="s">
        <v>35</v>
      </c>
      <c r="G18" s="105" t="s">
        <v>35</v>
      </c>
      <c r="H18" s="120"/>
      <c r="I18" s="107" t="s">
        <v>36</v>
      </c>
    </row>
    <row r="19">
      <c r="A19" s="132">
        <v>17.0</v>
      </c>
      <c r="B19" s="132" t="s">
        <v>24</v>
      </c>
      <c r="C19" s="133" t="s">
        <v>42</v>
      </c>
      <c r="D19" s="134" t="s">
        <v>43</v>
      </c>
      <c r="E19" s="135" t="s">
        <v>44</v>
      </c>
      <c r="F19" s="135" t="s">
        <v>45</v>
      </c>
      <c r="G19" s="135" t="s">
        <v>46</v>
      </c>
      <c r="H19" s="135" t="s">
        <v>47</v>
      </c>
      <c r="I19" s="112" t="s">
        <v>48</v>
      </c>
    </row>
    <row r="20">
      <c r="A20" s="136">
        <v>18.0</v>
      </c>
      <c r="B20" s="137" t="s">
        <v>25</v>
      </c>
      <c r="C20" s="138" t="str">
        <f>IF(OR(EXACT(C4,"Y"),EXACT(C5,"Y"),EXACT(C6,"Y"),EXACT(C7,"Y"),EXACT(C8,"Y"),EXACT(C9,"Y")),"Y","N")</f>
        <v>N</v>
      </c>
      <c r="D20" s="139"/>
      <c r="E20" s="139"/>
      <c r="F20" s="139"/>
      <c r="G20" s="139"/>
      <c r="H20" s="139"/>
      <c r="I20" s="107" t="s">
        <v>36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49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40" t="s">
        <v>2</v>
      </c>
    </row>
    <row r="2">
      <c r="A2" s="141" t="s">
        <v>50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142" t="s">
        <v>51</v>
      </c>
    </row>
    <row r="3">
      <c r="B3" s="100"/>
      <c r="C3" s="100"/>
      <c r="D3" s="101" t="s">
        <v>32</v>
      </c>
      <c r="E3" s="101" t="s">
        <v>34</v>
      </c>
      <c r="F3" s="101" t="s">
        <v>32</v>
      </c>
      <c r="G3" s="101" t="s">
        <v>52</v>
      </c>
      <c r="H3" s="101" t="s">
        <v>35</v>
      </c>
      <c r="I3" s="101" t="s">
        <v>35</v>
      </c>
      <c r="J3" s="101" t="s">
        <v>35</v>
      </c>
      <c r="K3" s="101" t="s">
        <v>35</v>
      </c>
      <c r="L3" s="101" t="s">
        <v>35</v>
      </c>
      <c r="M3" s="101" t="s">
        <v>35</v>
      </c>
      <c r="N3" s="101" t="s">
        <v>35</v>
      </c>
      <c r="O3" s="101" t="s">
        <v>35</v>
      </c>
      <c r="P3" s="101" t="s">
        <v>35</v>
      </c>
      <c r="Q3" s="101" t="s">
        <v>35</v>
      </c>
      <c r="R3" s="101" t="s">
        <v>35</v>
      </c>
      <c r="S3" s="101" t="s">
        <v>35</v>
      </c>
      <c r="T3" s="101" t="s">
        <v>35</v>
      </c>
      <c r="U3" s="101" t="s">
        <v>35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53</v>
      </c>
      <c r="E4" s="106"/>
      <c r="F4" s="106"/>
      <c r="G4" s="106"/>
      <c r="H4" s="106"/>
      <c r="I4" s="106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4" t="s">
        <v>36</v>
      </c>
    </row>
    <row r="5">
      <c r="A5" s="145">
        <v>1.0</v>
      </c>
      <c r="B5" s="108">
        <v>3.0</v>
      </c>
      <c r="C5" s="109" t="s">
        <v>10</v>
      </c>
      <c r="D5" s="110" t="s">
        <v>53</v>
      </c>
      <c r="E5" s="111"/>
      <c r="F5" s="111"/>
      <c r="G5" s="111"/>
      <c r="H5" s="111"/>
      <c r="I5" s="111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7" t="s">
        <v>36</v>
      </c>
    </row>
    <row r="6">
      <c r="A6" s="141">
        <v>1.0</v>
      </c>
      <c r="B6" s="103">
        <v>4.0</v>
      </c>
      <c r="C6" s="104" t="s">
        <v>11</v>
      </c>
      <c r="D6" s="105" t="s">
        <v>53</v>
      </c>
      <c r="E6" s="111"/>
      <c r="F6" s="111"/>
      <c r="G6" s="111"/>
      <c r="H6" s="111"/>
      <c r="I6" s="111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4" t="s">
        <v>36</v>
      </c>
    </row>
    <row r="7">
      <c r="A7" s="145">
        <v>1.0</v>
      </c>
      <c r="B7" s="113">
        <v>5.0</v>
      </c>
      <c r="C7" s="114" t="s">
        <v>12</v>
      </c>
      <c r="D7" s="115" t="s">
        <v>53</v>
      </c>
      <c r="E7" s="116"/>
      <c r="F7" s="116"/>
      <c r="G7" s="116"/>
      <c r="H7" s="116"/>
      <c r="I7" s="11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7" t="s">
        <v>36</v>
      </c>
    </row>
    <row r="8">
      <c r="A8" s="141">
        <v>1.0</v>
      </c>
      <c r="B8" s="117">
        <v>6.0</v>
      </c>
      <c r="C8" s="118" t="s">
        <v>13</v>
      </c>
      <c r="D8" s="119" t="s">
        <v>53</v>
      </c>
      <c r="E8" s="116"/>
      <c r="F8" s="116"/>
      <c r="G8" s="116"/>
      <c r="H8" s="116"/>
      <c r="I8" s="11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4" t="s">
        <v>36</v>
      </c>
    </row>
    <row r="9">
      <c r="A9" s="145">
        <v>1.0</v>
      </c>
      <c r="B9" s="113">
        <v>7.0</v>
      </c>
      <c r="C9" s="114" t="s">
        <v>14</v>
      </c>
      <c r="D9" s="115" t="s">
        <v>53</v>
      </c>
      <c r="E9" s="116"/>
      <c r="F9" s="116"/>
      <c r="G9" s="116"/>
      <c r="H9" s="116"/>
      <c r="I9" s="11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7" t="s">
        <v>36</v>
      </c>
    </row>
    <row r="10">
      <c r="A10" s="141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4" t="s">
        <v>36</v>
      </c>
    </row>
    <row r="11">
      <c r="A11" s="145">
        <v>2.0</v>
      </c>
      <c r="B11" s="113">
        <v>9.0</v>
      </c>
      <c r="C11" s="121" t="s">
        <v>16</v>
      </c>
      <c r="D11" s="122" t="s">
        <v>53</v>
      </c>
      <c r="E11" s="120"/>
      <c r="F11" s="120"/>
      <c r="G11" s="120"/>
      <c r="H11" s="120"/>
      <c r="I11" s="120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7" t="s">
        <v>36</v>
      </c>
    </row>
    <row r="12">
      <c r="A12" s="141" t="s">
        <v>50</v>
      </c>
      <c r="B12" s="117">
        <v>10.0</v>
      </c>
      <c r="C12" s="117" t="s">
        <v>17</v>
      </c>
      <c r="D12" s="119" t="s">
        <v>54</v>
      </c>
      <c r="E12" s="119" t="s">
        <v>35</v>
      </c>
      <c r="F12" s="119" t="s">
        <v>35</v>
      </c>
      <c r="G12" s="119" t="s">
        <v>35</v>
      </c>
      <c r="H12" s="119" t="s">
        <v>35</v>
      </c>
      <c r="I12" s="120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4" t="s">
        <v>36</v>
      </c>
    </row>
    <row r="13">
      <c r="A13" s="145">
        <v>3.0</v>
      </c>
      <c r="B13" s="113">
        <v>11.0</v>
      </c>
      <c r="C13" s="113" t="s">
        <v>18</v>
      </c>
      <c r="D13" s="115" t="s">
        <v>38</v>
      </c>
      <c r="E13" s="123" t="s">
        <v>55</v>
      </c>
      <c r="F13" s="124"/>
      <c r="G13" s="124"/>
      <c r="H13" s="120"/>
      <c r="I13" s="120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7" t="s">
        <v>36</v>
      </c>
    </row>
    <row r="14">
      <c r="A14" s="141">
        <v>1.0</v>
      </c>
      <c r="B14" s="117">
        <v>12.0</v>
      </c>
      <c r="C14" s="117" t="s">
        <v>19</v>
      </c>
      <c r="D14" s="125" t="s">
        <v>53</v>
      </c>
      <c r="E14" s="126">
        <f>IF(OR(EXACT(D7,"Y")),1,0)</f>
        <v>0</v>
      </c>
      <c r="F14" s="126">
        <f>IF(OR(EXACT(D9,"Y")),1,0)</f>
        <v>0</v>
      </c>
      <c r="G14" s="126">
        <f t="shared" ref="G14:G16" si="1">E14+F14</f>
        <v>0</v>
      </c>
      <c r="H14" s="127"/>
      <c r="I14" s="120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4" t="s">
        <v>36</v>
      </c>
    </row>
    <row r="15">
      <c r="A15" s="145">
        <v>1.0</v>
      </c>
      <c r="B15" s="113">
        <v>13.0</v>
      </c>
      <c r="C15" s="113" t="s">
        <v>20</v>
      </c>
      <c r="D15" s="128" t="s">
        <v>53</v>
      </c>
      <c r="E15" s="129">
        <f t="shared" ref="E15:E16" si="2">IF(OR(EXACT(D4,"Y")),1,0)</f>
        <v>0</v>
      </c>
      <c r="F15" s="129">
        <f>IF(OR(EXACT(D6,"Y")),1,0)</f>
        <v>0</v>
      </c>
      <c r="G15" s="129">
        <f t="shared" si="1"/>
        <v>0</v>
      </c>
      <c r="H15" s="127"/>
      <c r="I15" s="120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7" t="s">
        <v>36</v>
      </c>
    </row>
    <row r="16">
      <c r="A16" s="141">
        <v>1.0</v>
      </c>
      <c r="B16" s="117">
        <v>14.0</v>
      </c>
      <c r="C16" s="117" t="s">
        <v>21</v>
      </c>
      <c r="D16" s="125" t="s">
        <v>53</v>
      </c>
      <c r="E16" s="126">
        <f t="shared" si="2"/>
        <v>0</v>
      </c>
      <c r="F16" s="126">
        <f>IF(OR(EXACT(D8,"Y")),1,0)</f>
        <v>0</v>
      </c>
      <c r="G16" s="126">
        <f t="shared" si="1"/>
        <v>0</v>
      </c>
      <c r="H16" s="127"/>
      <c r="I16" s="120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4" t="s">
        <v>36</v>
      </c>
    </row>
    <row r="17">
      <c r="A17" s="145">
        <v>1.0</v>
      </c>
      <c r="B17" s="113">
        <v>15.0</v>
      </c>
      <c r="C17" s="113" t="s">
        <v>22</v>
      </c>
      <c r="D17" s="128" t="s">
        <v>53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7" t="s">
        <v>36</v>
      </c>
    </row>
    <row r="18">
      <c r="A18" s="141">
        <v>3.0</v>
      </c>
      <c r="B18" s="131">
        <v>16.0</v>
      </c>
      <c r="C18" s="103" t="s">
        <v>23</v>
      </c>
      <c r="D18" s="105" t="s">
        <v>41</v>
      </c>
      <c r="E18" s="105" t="s">
        <v>35</v>
      </c>
      <c r="F18" s="105" t="s">
        <v>35</v>
      </c>
      <c r="G18" s="105" t="s">
        <v>35</v>
      </c>
      <c r="H18" s="105" t="s">
        <v>35</v>
      </c>
      <c r="I18" s="120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4" t="s">
        <v>36</v>
      </c>
    </row>
    <row r="19">
      <c r="A19" s="145">
        <v>3.0</v>
      </c>
      <c r="B19" s="132">
        <v>17.0</v>
      </c>
      <c r="C19" s="132" t="s">
        <v>24</v>
      </c>
      <c r="D19" s="148" t="s">
        <v>42</v>
      </c>
      <c r="E19" s="149" t="s">
        <v>43</v>
      </c>
      <c r="F19" s="149" t="s">
        <v>56</v>
      </c>
      <c r="G19" s="149" t="s">
        <v>57</v>
      </c>
      <c r="H19" s="149" t="s">
        <v>58</v>
      </c>
      <c r="I19" s="149" t="s">
        <v>45</v>
      </c>
      <c r="J19" s="150" t="s">
        <v>59</v>
      </c>
      <c r="K19" s="150" t="s">
        <v>57</v>
      </c>
      <c r="L19" s="150" t="s">
        <v>60</v>
      </c>
      <c r="M19" s="151"/>
      <c r="N19" s="151"/>
      <c r="O19" s="151"/>
      <c r="P19" s="151"/>
      <c r="Q19" s="151"/>
      <c r="R19" s="151"/>
      <c r="S19" s="151"/>
      <c r="T19" s="151"/>
      <c r="U19" s="151"/>
      <c r="V19" s="152" t="s">
        <v>36</v>
      </c>
    </row>
    <row r="20">
      <c r="A20" s="136"/>
      <c r="B20" s="136">
        <v>18.0</v>
      </c>
      <c r="C20" s="137" t="s">
        <v>25</v>
      </c>
      <c r="D20" s="153" t="str">
        <f>IF(OR(EXACT(D4,"Y"),EXACT(D5,"Y"),EXACT(D6,"Y"),EXACT(D7,"Y"),EXACT(D8,"Y"),EXACT(D9,"Y")),"Y","N")</f>
        <v>N</v>
      </c>
      <c r="E20" s="154"/>
      <c r="F20" s="154"/>
      <c r="G20" s="154"/>
      <c r="H20" s="154"/>
      <c r="I20" s="154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44" t="s">
        <v>36</v>
      </c>
    </row>
    <row r="21">
      <c r="A21" s="156">
        <v>4.0</v>
      </c>
      <c r="B21" s="157">
        <v>19.0</v>
      </c>
      <c r="C21" s="157" t="s">
        <v>61</v>
      </c>
      <c r="D21" s="158" t="s">
        <v>62</v>
      </c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58" t="s">
        <v>63</v>
      </c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2"/>
    </row>
    <row r="23">
      <c r="D23" s="163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3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2"/>
    </row>
    <row r="25">
      <c r="A25" s="164"/>
      <c r="B25" s="164"/>
      <c r="C25" s="165" t="s">
        <v>64</v>
      </c>
      <c r="D25" s="165" t="s">
        <v>65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6" t="s">
        <v>66</v>
      </c>
      <c r="B26" s="167"/>
      <c r="C26" s="168" t="s">
        <v>67</v>
      </c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70"/>
    </row>
    <row r="27">
      <c r="A27" s="166" t="s">
        <v>68</v>
      </c>
      <c r="B27" s="167"/>
      <c r="C27" s="168" t="s">
        <v>69</v>
      </c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2"/>
    </row>
    <row r="28">
      <c r="A28" s="166" t="s">
        <v>70</v>
      </c>
      <c r="B28" s="167"/>
      <c r="C28" s="168" t="s">
        <v>71</v>
      </c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70"/>
    </row>
    <row r="29">
      <c r="A29" s="166" t="s">
        <v>72</v>
      </c>
      <c r="B29" s="167"/>
      <c r="C29" s="168" t="s">
        <v>73</v>
      </c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2"/>
    </row>
    <row r="30">
      <c r="A30" s="173"/>
      <c r="B30" s="173"/>
      <c r="C30" s="173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4"/>
      <c r="B31" s="17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5" t="s">
        <v>74</v>
      </c>
      <c r="B32" s="176"/>
      <c r="C32" s="176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</row>
    <row r="33">
      <c r="A33" s="178" t="s">
        <v>66</v>
      </c>
      <c r="B33" s="178"/>
      <c r="C33" s="178" t="s">
        <v>75</v>
      </c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</row>
    <row r="34">
      <c r="A34" s="176" t="s">
        <v>68</v>
      </c>
      <c r="B34" s="176"/>
      <c r="C34" s="176" t="s">
        <v>76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</row>
    <row r="35">
      <c r="A35" s="178" t="s">
        <v>70</v>
      </c>
      <c r="B35" s="178"/>
      <c r="C35" s="178" t="s">
        <v>77</v>
      </c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</row>
    <row r="36">
      <c r="A36" s="176" t="s">
        <v>72</v>
      </c>
      <c r="B36" s="176"/>
      <c r="C36" s="176" t="s">
        <v>78</v>
      </c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</row>
    <row r="37">
      <c r="A37" s="174"/>
      <c r="B37" s="174"/>
      <c r="C37" s="17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73"/>
      <c r="B38" s="173"/>
      <c r="C38" s="173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4"/>
      <c r="B39" s="174"/>
      <c r="C39" s="17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73"/>
      <c r="B40" s="173"/>
      <c r="C40" s="173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