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defaultThemeVersion="166925"/>
  <mc:AlternateContent xmlns:mc="http://schemas.openxmlformats.org/markup-compatibility/2006">
    <mc:Choice Requires="x15">
      <x15ac:absPath xmlns:x15ac="http://schemas.microsoft.com/office/spreadsheetml/2010/11/ac" url="C:\Users\fege9\Desktop\Studentischer Mitarbeiter\SLR\replication package\"/>
    </mc:Choice>
  </mc:AlternateContent>
  <xr:revisionPtr revIDLastSave="0" documentId="13_ncr:1_{C8CCA1E5-876C-4C97-9463-9595CAE7BA2C}" xr6:coauthVersionLast="47" xr6:coauthVersionMax="47" xr10:uidLastSave="{00000000-0000-0000-0000-000000000000}"/>
  <bookViews>
    <workbookView xWindow="4188" yWindow="3036" windowWidth="10116" windowHeight="3300" activeTab="2" xr2:uid="{33DA4ACF-33C1-4150-90FE-9C745F88C51D}"/>
  </bookViews>
  <sheets>
    <sheet name="Start Set" sheetId="1" r:id="rId1"/>
    <sheet name="Iteration 1" sheetId="2" r:id="rId2"/>
    <sheet name="Tabelle1" sheetId="3" r:id="rId3"/>
  </sheets>
  <definedNames>
    <definedName name="_xlnm._FilterDatabase" localSheetId="1" hidden="1">'Iteration 1'!$A$1:$T$189</definedName>
    <definedName name="_xlnm._FilterDatabase" localSheetId="0" hidden="1">'Start Set'!$A$3:$O$88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9" i="3" l="1"/>
  <c r="W29" i="3"/>
  <c r="X29" i="3"/>
  <c r="U29" i="3"/>
  <c r="V25" i="3"/>
  <c r="W25" i="3"/>
  <c r="X25" i="3"/>
  <c r="V26" i="3"/>
  <c r="W26" i="3"/>
  <c r="X26" i="3"/>
  <c r="V27" i="3"/>
  <c r="W27" i="3"/>
  <c r="X27" i="3"/>
  <c r="V28" i="3"/>
  <c r="W28" i="3"/>
  <c r="X28" i="3"/>
  <c r="U26" i="3"/>
  <c r="U27" i="3"/>
  <c r="U28" i="3"/>
  <c r="U25" i="3"/>
  <c r="X17" i="3"/>
  <c r="X18" i="3"/>
  <c r="X19" i="3"/>
  <c r="X16" i="3"/>
  <c r="W16" i="3"/>
  <c r="V17" i="3"/>
  <c r="V18" i="3"/>
  <c r="V19" i="3"/>
  <c r="V16" i="3"/>
  <c r="W17" i="3"/>
  <c r="W18" i="3"/>
  <c r="W19" i="3"/>
  <c r="U16" i="3"/>
  <c r="U17" i="3"/>
  <c r="U18" i="3"/>
  <c r="U19" i="3"/>
  <c r="N8" i="3"/>
  <c r="O1" i="2"/>
  <c r="N7" i="3"/>
  <c r="P17" i="3"/>
  <c r="P18" i="3"/>
  <c r="P19" i="3"/>
  <c r="P16" i="3"/>
  <c r="O17" i="3"/>
  <c r="O18" i="3"/>
  <c r="O19" i="3"/>
  <c r="O16" i="3"/>
  <c r="N17" i="3"/>
  <c r="N18" i="3"/>
  <c r="N19" i="3"/>
  <c r="N16" i="3"/>
  <c r="M16" i="3"/>
  <c r="M17" i="3"/>
  <c r="M18" i="3"/>
  <c r="M19" i="3"/>
  <c r="J1" i="1"/>
  <c r="E8" i="3"/>
  <c r="P1" i="2"/>
  <c r="M1" i="1"/>
  <c r="K1" i="1"/>
  <c r="R1" i="2"/>
  <c r="M1" i="2"/>
  <c r="G1" i="2"/>
  <c r="F1" i="2"/>
  <c r="E1" i="2"/>
  <c r="A3" i="2"/>
  <c r="A2"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188" i="2"/>
  <c r="B189" i="2"/>
  <c r="B190" i="2"/>
  <c r="B191" i="2"/>
  <c r="G76" i="3"/>
  <c r="B76" i="3"/>
  <c r="A4" i="1"/>
  <c r="G42" i="3"/>
  <c r="G43" i="3"/>
  <c r="G44" i="3"/>
  <c r="A5" i="1"/>
  <c r="F48" i="3"/>
  <c r="F49" i="3"/>
  <c r="F50" i="3"/>
  <c r="F47" i="3"/>
  <c r="E48" i="3"/>
  <c r="E49" i="3"/>
  <c r="E50" i="3"/>
  <c r="E47" i="3"/>
  <c r="D48" i="3"/>
  <c r="D49" i="3"/>
  <c r="D50" i="3"/>
  <c r="D47" i="3"/>
  <c r="C47" i="3"/>
  <c r="D42" i="3"/>
  <c r="F42" i="3"/>
  <c r="F43" i="3"/>
  <c r="F44" i="3"/>
  <c r="F41" i="3"/>
  <c r="E42" i="3"/>
  <c r="E43" i="3"/>
  <c r="E44" i="3"/>
  <c r="D43" i="3"/>
  <c r="D44" i="3"/>
  <c r="C43" i="3"/>
  <c r="C44" i="3"/>
  <c r="C42" i="3"/>
  <c r="C41" i="3"/>
  <c r="G41" i="3" s="1"/>
  <c r="C50" i="3"/>
  <c r="C49" i="3"/>
  <c r="C48" i="3"/>
  <c r="E41" i="3"/>
  <c r="D41" i="3"/>
  <c r="C34" i="3"/>
  <c r="G34" i="3" s="1"/>
  <c r="E35" i="3"/>
  <c r="C35" i="3"/>
  <c r="D35" i="3"/>
  <c r="E34" i="3"/>
  <c r="D34" i="3"/>
  <c r="E6" i="3"/>
  <c r="L1" i="2"/>
  <c r="K1" i="2"/>
  <c r="J1" i="2"/>
  <c r="G2" i="1"/>
  <c r="H1" i="1"/>
  <c r="G1" i="1"/>
  <c r="E1" i="1"/>
  <c r="G50" i="3" l="1"/>
  <c r="G48" i="3"/>
  <c r="G49" i="3"/>
  <c r="G47" i="3"/>
  <c r="G35" i="3"/>
  <c r="D36" i="3"/>
  <c r="D57" i="3"/>
  <c r="D56" i="3"/>
  <c r="E55" i="3"/>
  <c r="D58" i="3"/>
  <c r="F56" i="3"/>
  <c r="E36" i="3"/>
  <c r="C56" i="3"/>
  <c r="F55" i="3"/>
  <c r="C36" i="3"/>
  <c r="C58" i="3"/>
  <c r="F58" i="3"/>
  <c r="E58" i="3"/>
  <c r="E57" i="3"/>
  <c r="C55" i="3"/>
  <c r="E56" i="3"/>
  <c r="D55" i="3"/>
  <c r="C57" i="3"/>
  <c r="F57" i="3"/>
  <c r="G58" i="3" l="1"/>
  <c r="D68" i="3" s="1"/>
  <c r="G57" i="3"/>
  <c r="D67" i="3" s="1"/>
  <c r="G55" i="3"/>
  <c r="C65" i="3" s="1"/>
  <c r="D59" i="3"/>
  <c r="F59" i="3"/>
  <c r="C59" i="3"/>
  <c r="E59" i="3"/>
  <c r="G56" i="3"/>
  <c r="C66" i="3" s="1"/>
  <c r="E68" i="3"/>
  <c r="G6" i="3"/>
  <c r="M7" i="3"/>
  <c r="M8" i="3"/>
  <c r="M9" i="3"/>
  <c r="M6" i="3"/>
  <c r="N9" i="3"/>
  <c r="N6" i="3"/>
  <c r="O7" i="3"/>
  <c r="O8" i="3"/>
  <c r="O9" i="3"/>
  <c r="O6" i="3"/>
  <c r="P6" i="3"/>
  <c r="P7" i="3"/>
  <c r="P8" i="3"/>
  <c r="P9" i="3"/>
  <c r="G9" i="3"/>
  <c r="G8" i="3"/>
  <c r="G7" i="3"/>
  <c r="F7" i="3"/>
  <c r="F8" i="3"/>
  <c r="F9" i="3"/>
  <c r="F6" i="3"/>
  <c r="E9" i="3"/>
  <c r="E7" i="3"/>
  <c r="D9" i="3"/>
  <c r="D8" i="3"/>
  <c r="D7" i="3"/>
  <c r="D2" i="3"/>
  <c r="B186" i="2"/>
  <c r="B187" i="2"/>
  <c r="B178" i="2"/>
  <c r="B179" i="2"/>
  <c r="B180" i="2"/>
  <c r="B183" i="2"/>
  <c r="B184" i="2"/>
  <c r="B185" i="2"/>
  <c r="B175" i="2"/>
  <c r="B176" i="2"/>
  <c r="B177" i="2"/>
  <c r="B17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31" i="2"/>
  <c r="B132" i="2"/>
  <c r="B133" i="2"/>
  <c r="B134" i="2"/>
  <c r="B135" i="2"/>
  <c r="B137" i="2"/>
  <c r="B138" i="2"/>
  <c r="B139" i="2"/>
  <c r="B140" i="2"/>
  <c r="B141" i="2"/>
  <c r="B142" i="2"/>
  <c r="B143" i="2"/>
  <c r="B144" i="2"/>
  <c r="B146" i="2"/>
  <c r="B147" i="2"/>
  <c r="B148" i="2"/>
  <c r="B149" i="2"/>
  <c r="B150" i="2"/>
  <c r="B151" i="2"/>
  <c r="B152" i="2"/>
  <c r="B153" i="2"/>
  <c r="B154" i="2"/>
  <c r="B155" i="2"/>
  <c r="B156" i="2"/>
  <c r="B157" i="2"/>
  <c r="B158" i="2"/>
  <c r="B159" i="2"/>
  <c r="B160" i="2"/>
  <c r="B161" i="2"/>
  <c r="B162" i="2"/>
  <c r="B163" i="2"/>
  <c r="B166" i="2"/>
  <c r="B167" i="2"/>
  <c r="B168" i="2"/>
  <c r="B169" i="2"/>
  <c r="B170" i="2"/>
  <c r="B171" i="2"/>
  <c r="B172" i="2"/>
  <c r="B173" i="2"/>
  <c r="B4" i="2"/>
  <c r="D65" i="3" l="1"/>
  <c r="C67" i="3"/>
  <c r="E65" i="3"/>
  <c r="E67" i="3"/>
  <c r="C68" i="3"/>
  <c r="D66" i="3"/>
  <c r="E66" i="3"/>
  <c r="G59" i="3"/>
  <c r="G60" i="3" s="1"/>
  <c r="E18" i="3"/>
  <c r="H16" i="3"/>
  <c r="D16" i="3"/>
  <c r="H19" i="3"/>
  <c r="D19" i="3"/>
  <c r="F16" i="3"/>
  <c r="E17" i="3"/>
  <c r="F18" i="3"/>
  <c r="E19" i="3"/>
  <c r="D17" i="3"/>
  <c r="D18" i="3"/>
  <c r="F19" i="3"/>
  <c r="H18" i="3"/>
  <c r="H17" i="3"/>
  <c r="E16" i="3"/>
  <c r="F17" i="3"/>
  <c r="Q9" i="3"/>
  <c r="Q8" i="3"/>
  <c r="Q7" i="3"/>
  <c r="Q6" i="3"/>
  <c r="H9" i="3"/>
  <c r="H8" i="3"/>
  <c r="H7" i="3"/>
  <c r="H6" i="3"/>
  <c r="F60" i="3" l="1"/>
  <c r="E60" i="3"/>
  <c r="D60" i="3"/>
  <c r="C60" i="3"/>
  <c r="E20" i="3"/>
  <c r="F20" i="3"/>
  <c r="H20" i="3"/>
  <c r="D20" i="3"/>
  <c r="G16" i="3"/>
  <c r="G19" i="3"/>
  <c r="G17" i="3"/>
  <c r="G18" i="3"/>
  <c r="Q10" i="3"/>
  <c r="H10" i="3"/>
  <c r="G20" i="3" l="1"/>
  <c r="E21" i="3" s="1"/>
  <c r="F21" i="3" l="1"/>
  <c r="H21" i="3"/>
  <c r="D21" i="3"/>
</calcChain>
</file>

<file path=xl/sharedStrings.xml><?xml version="1.0" encoding="utf-8"?>
<sst xmlns="http://schemas.openxmlformats.org/spreadsheetml/2006/main" count="1947" uniqueCount="798">
  <si>
    <t>Code</t>
  </si>
  <si>
    <t>Source</t>
  </si>
  <si>
    <t>Name</t>
  </si>
  <si>
    <t>Year</t>
  </si>
  <si>
    <t>Authors</t>
  </si>
  <si>
    <t>Date of Extraction</t>
  </si>
  <si>
    <t>Classification (Validation, Evaluation, or Solution Research)</t>
  </si>
  <si>
    <t>Research Question/Issue</t>
  </si>
  <si>
    <t>Summary of the paper</t>
  </si>
  <si>
    <t>Compressed Quadratization of Higher Order Binary Optimization Problems</t>
  </si>
  <si>
    <t>ACM Digital Library</t>
  </si>
  <si>
    <t>Avradip Mandal, Arnab Roy, Sarvagya Upadhyay, Hayato Ushijima-Mwesigwa</t>
  </si>
  <si>
    <t>RQ2</t>
  </si>
  <si>
    <t>inlcude?</t>
  </si>
  <si>
    <t>no</t>
  </si>
  <si>
    <t>reason for exclusion</t>
  </si>
  <si>
    <t>Avoiding Blocking by Scheduling Transactions using Quantum Annealing</t>
  </si>
  <si>
    <t>Tim Bittner, Sven Groppe</t>
  </si>
  <si>
    <t>yes</t>
  </si>
  <si>
    <t>The paper applies a D-Wave QA to the problem of distributing transactions using the 2-phase-locking protocoll in an optimal manner to minimize waiting times. The problem is an adapted version of a scheduling problem. After the problem is formulated as a QUBO, a formal analysis and experimental evaluation of the outlined problem are given. For small instances, a speed-up of 2.6 compared to simulated annealing has been achieved.</t>
  </si>
  <si>
    <t>Multilevel Combinatorial Optimization across Quantum Architectures</t>
  </si>
  <si>
    <t>HAYATO USHIJIMA-MWESIGWA, RUSLAN SHAYDULIN, CHRISTIAN F. A. NEGRE, SUSAN M. MNISZEWSKI, YURI ALEXEEV, ILYA SAFRO</t>
  </si>
  <si>
    <t>RQ1</t>
  </si>
  <si>
    <t>1. CO usually formulated in Boolean Space, paper treats degree reduction only in Ising space; 2. only one aspect of single part of CO approach is discussed rather theoretically (level too low)</t>
  </si>
  <si>
    <t xml:space="preserve">The paper combines the global thinking of multi-level approaches with the local
optimization of current NISQ devices (QAOA and QA) for the refinement stage in order
to tackle large-scale combinatorial optimization problems. In contrast to current
decomposition techniques (e.g. in "qbsolv"), the proposed method allows to
formulate and evaluate sub-QUBO without the need of constructing the entire QUBO.
Experiments have been conducted for the Graph Partitioning and Community Detection
Problem with results comparable to state-of-the-art classical methods in terms of quality.
The method therefore is stated in detail and together with the provided code shall
ensure high reproducibility. </t>
  </si>
  <si>
    <t>Quantum SDP-Solvers: Better upper and lower bounds</t>
  </si>
  <si>
    <t>Arxiv</t>
  </si>
  <si>
    <t>Joran van Apeldoorn, Andr´as Gily´en, Sander Gribling, Ronald de Wolf</t>
  </si>
  <si>
    <t>General CO</t>
  </si>
  <si>
    <t>quantum algorithm for SDP problem, nothing for NISQ-deives, requires fault-tolerant QC</t>
  </si>
  <si>
    <t>On the representation of Boolean and real functions as Hamiltonians for quantum computing</t>
  </si>
  <si>
    <t>Stuart Hadfield</t>
  </si>
  <si>
    <t>The paper outlines a unified approach how to construct Hamiltonians for Boolean and real functions via composition rules (applicable e.g. for SAT problem formulation). It is written in a quite mathematical manner and may not be in the focus of software engineering for CO.</t>
  </si>
  <si>
    <t>Driven Tabu Search: A quantum inherent optimization</t>
  </si>
  <si>
    <t>Carla Silva, Inês Dutra, Marcus S. Dahlem</t>
  </si>
  <si>
    <t>Leo Zhou,  Sheng-Tao Wang, Soonwon Choi, Hannes Pichler, Mikhail D. Lukin</t>
  </si>
  <si>
    <t>QAOA</t>
  </si>
  <si>
    <t>Physical Review X</t>
  </si>
  <si>
    <t>Large-scale Quantum Approximate Optimization via Divide-and-Conquer</t>
  </si>
  <si>
    <t>Junde Li, Mahabubul Alam, Swaroop Ghosh</t>
  </si>
  <si>
    <t>RQ1, RQ2</t>
  </si>
  <si>
    <t>The paper proposes the Divide-and-Conquer QAOA to solve large-scale MaxCut problems
in order to achieve exponential speedup compared to conventional QAOA. The original
graph is recursively partitioned into smaller ones via the Large Graph Partitioning
policy, the small instances are solved via QAOA, and the solution of the original
graph is retrieved using the Quantum State Reconstruction policy.</t>
  </si>
  <si>
    <t>PyQUBO: Python Library for Mapping Combinatorial Optimization Problems to QUBO</t>
  </si>
  <si>
    <t>Mashiyat Zaman, Kotaro Tanahashi, Shu Tanaka</t>
  </si>
  <si>
    <t>QUBO</t>
  </si>
  <si>
    <t>The paper presents an open-source Python library for creating QUBOs from the objective functions and constraints of optimization problems. PyQUBO automates the following steps: encoding of integer variables, expanding the objective function, reduce the degree of higher-order terms, and obtainig the QUBO matrix. It also supports dealing with logic gates, and the validation of constraints and parameter tuning. The software is written especially to work with current quantum annealing devices.</t>
  </si>
  <si>
    <t>Feedback-based Quantum Optimization</t>
  </si>
  <si>
    <t>Alicia B. Magann, Kenneth M. Rudinger, Matthew D. Grace, Mohan Sarovar</t>
  </si>
  <si>
    <t>Other Approaches</t>
  </si>
  <si>
    <t>The paper presents the quantum Lyapunov control based Feedback-based ALgorithm for Quantum OptimizatioN (FALQON). This algorithm performs optimization without the need for classical optimization (like QAOA), which in some cases is intractable. An additional heuristic improvement strategy for faster convergence is introduced. The numerical analysis based on MaxCut instances seems promising. The FALQON may be also used for finding initial parameters for QAOA or inspire the annealing schedule in quantum annealing.</t>
  </si>
  <si>
    <t>quantum Case-Based Reasoning (qCBR)</t>
  </si>
  <si>
    <t>Parfait Atchade Adelomou, Daniel Casado Fauli, Elisabet Golobardes Ribé, Xavier Vilasís-Cardona</t>
  </si>
  <si>
    <t>The paper presents a quantum version of the AI approach Case-Based Reasoning. The quantum parts are based on the variational principle. The qCBR improves its classical counterpart in terms of average accuracy, scalability, and tolerance to overlapping. For this comparison, the Social Workers' problem has been chosen as a CO problem with overlapping. The parts in the classical CBR that have been replaced are: a quantum classifier instead of a classical classifier, and VQE with initial point + a probabilistic decision tree instead of a classical synthesizer.</t>
  </si>
  <si>
    <t>Constraint Programming to Discover One-Flip Local Otpima of Quadratic Unconstrained Binary Optimization</t>
  </si>
  <si>
    <t>Amit Verma, Mark Lewis</t>
  </si>
  <si>
    <t>The paper addresses QUBO-problems in two ways. First, a constraint programming approach is outlined to obtain a set of one-flip local optima for QUBO. Second, an approach to utilize this information through penalties and rewards is outlined in order to favor or avoid the set of local optimal solutions. These reformulations could be used to improve the performance of existing QUBO solvers.</t>
  </si>
  <si>
    <t>Empirical performance bounds for quantum approximate optimization</t>
  </si>
  <si>
    <t>Phillip C. Lotshaw, Travis S. Humble, Rebekah Herrman, James Ostrowski, George Siopsis</t>
  </si>
  <si>
    <t>The paper presents empirical performance bounds on QAOA for MaxCut. An exhaustive set of MaxCut instances (n&lt;=9 vertices) has been investigated for depths of p&lt;=3. It has been observed, that the approximation ration becomes more similar across graph structures as p and n increase, whereas the probability distributions for obtaining a maximum cut broadened with increasing p. Most graphs exceeded the Goemans-Williamson bound for p=3, indicating the viability of modest-depth QAOA to outperform GW. Furthermore, patterns concerning the angles (parameters) for the various graph structures have been analysed. A parameter initialisation based on this information required significantly smaller computational cost than random seeding.</t>
  </si>
  <si>
    <t>Layer VQE: A Variational Approach for Combinatorial Optimization on Noisy Quantum Computers</t>
  </si>
  <si>
    <t>Xiaoyuan Liu, Anthony Angone, Ruslan Shaydulin, Ilya Safro, Yuri Alexeev, Lukasz Cincio</t>
  </si>
  <si>
    <t>VQE</t>
  </si>
  <si>
    <t>The paper presents the iterative Layer VQE approach together with an experimental demonstration and comparison with QAOA and VQE on the k-community detection problem. For this problem, a new encoding is introduced, which requires n*log(k) qubits instead of k*n. The basic idea behind L-VQE is to iteratively add a new layer to the ansatz before convergence in order to avoid local optima. The comparison with QAOA yields, that QAOA achieves lower approximation ratios and requires deeper cicuits. The comparison with VQE yields, that L-VQE is more robust to noise and has higher chances of finding a solution.</t>
  </si>
  <si>
    <t>Characterization of QUBO reformulations for the maximum k-colorable subgraph problem</t>
  </si>
  <si>
    <t>Rodolfo Quintero, David Bernal, Tamás Terlaky, Luis F. Zuluaga</t>
  </si>
  <si>
    <t>The paper highlights the importance of not only reformulating a constraint optimization problem as QUBO, but to rather look for a improved QUBO reformulation. In this sense, the authors propose two reformulations for the k-colorable subgraph-problem: a linear-based QUBO reformulation, and a nonlinear-based QUBO reformulation. Furthermore, the important task of fully characterizing the range of penalty parameters is done. Experimental data obtained via quantum annealing suggests the advantages of the nonlinear reformulation in terms of embedding requirements, convergence rate, and time-to-solution. Similar improved QUBO reformulations for other problems are mentioned in the paper.</t>
  </si>
  <si>
    <t>Noisy intermediate-scale quantum algorithms</t>
  </si>
  <si>
    <t>Kishor Bharti, Alba Cervera-Lierta, Thi Ha Kyaw, Tobias Haug, Sumner Alperin-Lea, Abhinav Anand, Matthias Degroote, Hermanni Heimonen, Jakob S. Kottmann, Tim Menke, Wai-Keong Mok, Sukin Sim, Leong-Chuan Kwek, Alán Aspuru-Guzik</t>
  </si>
  <si>
    <t>General NISQ Algorithms</t>
  </si>
  <si>
    <t>RQ1, RQ2, RQ3</t>
  </si>
  <si>
    <t xml:space="preserve">The paper reviews the current work on NISQ algorithms and paradigms with a focus on gate-based digital quantum computers. First, the building blocks of these algorithms are outlined. Thereafter, potential applications are presented and an outlook is provided. Although the review covers NISQ algorithms in general, from the perspective of combinatorial optimization software it is interesting because: 1. the mentioned building blocks also hold true for CO algorithms, 2. CO is presented explicitly as an application, 3. current quantum software tools are summarized, 4. quantum annealing is shortly mentioned. The review may serve as a valuable source for snowballing due to its actuality. </t>
  </si>
  <si>
    <t>Larger Sparse Quadratic Assignment Problem Optimization Using Quantum Annealing and a Bit-Flip Heurisitc Algorithm</t>
  </si>
  <si>
    <t>Michiya Kuramata, Ryota Katsuki, Kazuhide Nakata</t>
  </si>
  <si>
    <t xml:space="preserve">QA </t>
  </si>
  <si>
    <t>The paper presents a bit-flip heuristic algorithm for post-processing the results obtained via a quantum annealer for the quadratic assignment problem. Due to connectivity issues, the current Pegasus annealer can only solve instances of up to 13 variables. Using the Ohzeki method, one can relax some constraints which comes at the cost of not always obtainig feasible solutions. For this purpose the algorithm proposed in this paper does a heuristic bit-flip post-processing in terms of the Hamming distance which guarantees to efficiently obtain feasible solutions and allows to solve instances of up to 19 variables with the Pegasus topology.</t>
  </si>
  <si>
    <t>Tabu-driven Quantum Neighborhood Samplers</t>
  </si>
  <si>
    <t>Springer International Publishing</t>
  </si>
  <si>
    <t>Charles Moussa, Hao Wang, Henri Calandra, Thomas Bäck, Vedran Dunjko</t>
  </si>
  <si>
    <t>The paper presents an hybrid quantum classical approach for combinatorial optimization problems, where the QAOA is utilized as a local neighborhood sampler for Tabu-Driven Search. Via parameter settings, the QAOA serves as a flexible tool for exploration and exploitation and saves many tabu iterations while achieving better results.</t>
  </si>
  <si>
    <t>Improving the Quantum Approximate Optimization Algorithm with postselection</t>
  </si>
  <si>
    <t>Sami Boulebnane</t>
  </si>
  <si>
    <t>The paper presents an approach to improve the solutions of depth=1 QAOA to MaxCut on 3-regular graphs. The main idea is to apply postselection on the sampled bitstrings conditioned on a subset of bits. After an upper bound is theoretically derived, the method is combined with local updates.</t>
  </si>
  <si>
    <t>Binary Matrix Factorization on Special Purpose Hardware</t>
  </si>
  <si>
    <t>Osman Asif Malik, Hayato Ushijima-Mwesigwa, Arnab Roy, Avradip Mandal, Indradeep Ghosh</t>
  </si>
  <si>
    <t>The paper presents two formulations for the Binary Matrix Factorization problem. These might be used as input for a D-Wave quantum annealer, but only have been tested on a digital quantum annealer.</t>
  </si>
  <si>
    <t>Differentiable Quantum Architecture Search</t>
  </si>
  <si>
    <t>Shi-Xin Zhang, Chang-Yu Hsieh, Shengyu Zhang, Hong Yao</t>
  </si>
  <si>
    <t>The paper presents the concepts of differentiable quantum architecture search (DQAS). In the context of CO, especially the ability to discover circuit layouts for QAOA is interesting. The approach shows similarities with the differentiable neural architecture search (DARTS) for neural nets. The proposed reduced ansatz design yields shallower circuits that outperform the conventional QAOA, which is more resource intensive. The DQAS can design the circuits under different scenarios, taking into account e.g. native gate sets, hardware connectivity, and error models.</t>
  </si>
  <si>
    <t>Approaches to Constrained Quantum Approximate Optimization</t>
  </si>
  <si>
    <t>Zain H. Saleem, Bilal Tariq, Martin Suchara</t>
  </si>
  <si>
    <t>The paper reviews two kinds of QAOA for constrained optimization problems (with penalty terms and alternating operator ansatz). Furthermore, a dynamic quantum variational ansatz is proposed, which should use the given quantum resources more efficiently. However, there is no experimental data included.</t>
  </si>
  <si>
    <t>Atchade Parfait Adelomou, Elisabet Golobardes Ribé, Xavier Vilasis Cardona</t>
  </si>
  <si>
    <t>Using the Parameterized Quantum Circuit combined with Variational-Quantum-Eigensolver (VQE) to create an Intelligent social workers' schedule problem solver</t>
  </si>
  <si>
    <t>paper is (methodologically,…) less developed than subsequent paper from authors (quantum case-based reasoning)</t>
  </si>
  <si>
    <t>Iterative Quantum Assisted Eigensolver</t>
  </si>
  <si>
    <t>Kishor Bharti, Tobias Haug</t>
  </si>
  <si>
    <t xml:space="preserve"> </t>
  </si>
  <si>
    <t>The paper presents an hybrid algorithms which discovers the ground state of a given Hamiltonian. This iterative quantum assisted eigensolver (IQEA) systematically constructs the Ansatz using the information from the Hamiltonian. Like in the original QAE, the quantum computer only calculates two overlap matrices, whereas a classical computer solves a quadratically constrained quadratic problem based on the quantum  calculation. This way the barren plateau problem is circumvented. Additionally, small examples are given to show the usefullness of the approach.</t>
  </si>
  <si>
    <t>Warm-starting quantum optimization</t>
  </si>
  <si>
    <t>D. J. Egger, J. Mareček, S. Woerner</t>
  </si>
  <si>
    <t>The paper presents the approach of warm-starting the QAOA. The idea is to solve a relaxed form of the QUBO (variables are considered to be continuous), which is either a quadratic programm or a semidefinite programm, with a classical solver and use the obtained continuous results as initial states for the QAOA. Because the initial state has to be the ground state of the mixing Hamiltonian, this one has to be adjusted too. Theoretically, this warm-starting quantum algorithms may allow an improvement over classical algorithms. Simulations are done for QAOA on portfolio optimization and the recursive QAOA for MAXCUT.</t>
  </si>
  <si>
    <t>Prospects for Quantum Enhancement with Diabatic Quantum Annealing</t>
  </si>
  <si>
    <t>E.J. Crosson, D. A. Lidar</t>
  </si>
  <si>
    <t>QA</t>
  </si>
  <si>
    <t>The paper explores the topic, under which conditions quantum algorithms are promising compared to classical algorithms from a theoretical perspective. Therefore, 4 cases are distinguished: coherent adiabatic, weakly decoherent adiabatic, weakly decoherent diadiabatic, and coherent and C-coherent adiabatic. The last one is found out to be the most promising one with the disadvantage of being an idealization and requiring Hamiltion error suppression. In section 4 some QA approaches are re-evaluated, including the original empirical data. The paper adds a section about non-stoquastic Hamiltonians and considers the affects of noise on the prospects of quantum enhancement via the (di)-adiabatic regime.</t>
  </si>
  <si>
    <t>paper adresses di(adiabatic) quantum computing only from theoretical point of view; only in section 4 some prior work including empirical data is reviewed</t>
  </si>
  <si>
    <t>Lower Bounds on Circuit Depth of the Quantum Approximate Optimization Algorithm</t>
  </si>
  <si>
    <t>James Ostrowski, Rebekah Herrman, Travis S. Humble, George Siopsis</t>
  </si>
  <si>
    <t>The paper presents a way of mapping combinatorial optimization problems to PUBO-form (remove the constraints) and applies this method to several examples. The PUBOs can then be used to derive a graph that represents the problem instance and which allows to derive the depth of the QAOA to run the task (which is the chromatic index of the graph +1). Using this method, it has been found out that MaxCut, MaxIndSet, Vertex Covering and SAT problems are feasible for NISQ devices whereas Knapsack and TSP are not.</t>
  </si>
  <si>
    <t>Forecasting Election Polls with Spin Systems</t>
  </si>
  <si>
    <t>Rubén Ibarrondo, Mikel Sanz, Román Orús</t>
  </si>
  <si>
    <t>The paper presents how political forecasting (i.e. results of elections,...) can be mapped to finding the ground state of a spin system. After introducing the modeling procedure, the HUBO and QUBO formulations of this kind of problems are described. A short numerical experiment based on 10 individuals (data obtained from Twitter) serves as a proof--of-principle.</t>
  </si>
  <si>
    <t>Combinatorial optimization through variational quantum power method</t>
  </si>
  <si>
    <t>Ammar Daskin</t>
  </si>
  <si>
    <t>The paper presents a quantum version of the power method, which is a well-known classical technique to figure out the dominant eigenpair of a matrix. This method is designed to run on NISQ devices. If a combinatorial optimization problem can be formulated as an eigenvalue problem, this method is suitable. After a discussion about the complexity, numerical experiments are described the code of which is accessible via github.</t>
  </si>
  <si>
    <t>Springer Quantum Information Processing</t>
  </si>
  <si>
    <t>Marcin Briański, Jan Gwinner, Vladyslav Hlembotskyi, Witold Jarnicki, Szymon Pliś, Adam Szady</t>
  </si>
  <si>
    <t>Introducing structure to expedite quantum search</t>
  </si>
  <si>
    <t>The paper presents an algorithm for unstructured search that requires asymptotically fewer qubits than Grover and may be executed on NISQ devices. The introduced partial uncompute technique allows for a significant reduction in elementary gates. It is shown, how the search algorithm could be applied to combinatorial optimization (e.g. Unique k-SAT) and to unstructured search with several marked elements. For the case of the Unique k-SAT problem, the proposed algorithm represents only a slight advantage over the naive Grover.</t>
  </si>
  <si>
    <t>Ramkumar Harikrishnakumar, Saideep Nannapaneni, Nam H. Nguyen, James E. Steck, Elizabeth C. Behrman</t>
  </si>
  <si>
    <t>The paper presents a QUBO formulation for the Multi-Depot Capacitated Vehicle Routing Problem (MDCVRP) in its static as well as dynamic version (based on real-time customer requests). After the according QUBO formulations are stated, the problem complexity (in terms of required qubits) and a step-by-step solution approach via quantum annealing hardware (D-Wave) are outlined. Future work is stated to solve the QUBO formulations on a D-Wave device. The paper may also serve as a good source for references (Section 1 and 3).</t>
  </si>
  <si>
    <t>A Quantum Annealing Approach for Dynamic Multi-Depot Capacitated Vehicle Routing Problem</t>
  </si>
  <si>
    <t>QCI Qbsolv Delivers Strong Classical Performance for Quantum-Ready Formulation</t>
  </si>
  <si>
    <t>Michael Booth, Jesse Berwald, Uchenna Chukwu, John Dawson, Raouf Dridi, DeYung Le, Mark Wainger, Steven P. Reinhardt</t>
  </si>
  <si>
    <t>The paper presents the QCI Qbsolv, which allows to run QUBO problems on classical resources. The discrete constrained-optimization sampler in the cloud runs purely classically today andd is quantum-ready for the future. With the QCI Mukai and an extended version of qbsolv, some experiments are run which are taken from the MQlib library. The performance metrics are quality of the solution, time-to-solution, diversity of optimal results.</t>
  </si>
  <si>
    <t>An Adaptive Quantum Approximate Optimization Algorithm for Solving Combinatorial Problems on a Quantum Computer</t>
  </si>
  <si>
    <t>Linghua Zhu, Ho Lun Tang, George S. Barron, F. A. Calderon-Vargas, Nicholas J. Mayhall, Edwin Barnes, Sophia E. Economou</t>
  </si>
  <si>
    <t>The paper presents the so-called ADAPT-QAOA, which is an optimization algorithm that grows the ansatz iteratively and tailored to a given problem (or hardware constraints). The main idea is to use a single-qubits or multi-qubit mixer pool instead of just one potential mixer as the standard QAOA. Based on the gradient obtained with the mixers, the one with the steepest gradient is chosen as the next mixer iteratively. Although more generally applicable, the algorithm was tested via MaxCut problems against the standard QAOA. For choosing the mixer pool, the connection to the "shortcut to adiabacitiy" concept is outlined.</t>
  </si>
  <si>
    <t>Tianchen Zhao, Giuseppe Carleo, James Stokes, Shravan Veerapaneni</t>
  </si>
  <si>
    <t>Machine Learning: Science and Technology</t>
  </si>
  <si>
    <t>Natural Evolution Strategies and variational Monte-Carlo</t>
  </si>
  <si>
    <t>The paper reviews some recent work which utilized neural quantum states (NQS) for compbinatorial optimization. NQS refers to represent a many-body spin system via an artificial neural net (e.g. restricted Boltzmann machine). This review emphasizes the connection to natural evolution strategies (NES). Classical and quantum (using NQS) variants of NES have been tested on MaxCut graphs. It has been found out that the quality of the results via NES is competitive with widely used solvers with the disadvantage of computation time.</t>
  </si>
  <si>
    <t>not ment to run on NISQ deives</t>
  </si>
  <si>
    <t>The Quantum Approximate Optimization Algorithm Needs to See the Whole Graph: A Typical Case</t>
  </si>
  <si>
    <t>Edward Farhi, David Gamarnik, Sam Gutmann</t>
  </si>
  <si>
    <t>Hybrid Quantum Annealing via Molecular Dynamics</t>
  </si>
  <si>
    <t>Nature Scientific Reports</t>
  </si>
  <si>
    <t>Hirotaka Irie, Haozhao Liang, Takumi Doi,  Shinya Gongyo, Tetsuo Hatsuda</t>
  </si>
  <si>
    <t>The paper presents a novel hybrid quantum annealing approach, which utilizes Molecular Dynamics Simulation as a preconditioner for QA. The idea is to find the "frozen" variables via MD (e.g. Leap-frog-algorithm) which can be regarded as a first rough global optimization step. The remaining "ambivalent" variables constitute a subspace of the original problem which would be inefficient to solve via MD, but can be done efficiently on a quantum annealer (local refinement). The approach has been tested on the MaxCut and Ising-spin-glass problem. The proposed algorithm shows better performance as the system size becomes larger.</t>
  </si>
  <si>
    <t>Optimizing Quantum Annealing Schedules: From Monte Carlo Tree Search to QuantumZero</t>
  </si>
  <si>
    <t>Yu-Qin Chen, Yu Chen, Chee-Kong Lee, Shengyu Zhang, Chang-Yu Hsieh</t>
  </si>
  <si>
    <t>The paper presents an automated way of finding annealing schedules for quantum annealers. For this purpose a Monte Carlo Tree Search algorithm is proposed which is further equipped with a neural network. Both version perform well when applied to the 3-SAT problem compared to gradient-based and other reinforcement learning approaches.</t>
  </si>
  <si>
    <t>Quantum Annealing for Semi-Supervised Learning</t>
  </si>
  <si>
    <t>Yu-Lin Zheng, Wen Zhang, Cheng Zhou, Wei Geng</t>
  </si>
  <si>
    <t>The paper proposes a graph-based semi-supervised learning method which is aided by QA and utilizes the quantum resources efficiently while maintaing good accuracy. The vertices of the graph are efficiently implemented by qubits with an encoding scheme based on a binary Grey code (which is less qubit intense than one-hot encoding). The results of two proof-of-principle examples indicates that even with limited labeled data, the method can still yiel high accuracies.</t>
  </si>
  <si>
    <t>Ising-based Consensus Clustering  on Specialized Hardware</t>
  </si>
  <si>
    <t>International Symposium on Intelligent Data Analysis (Springer Buch)</t>
  </si>
  <si>
    <t>Eldan Cohen, Avradip Mandal, Hayato Ushijima-Mwesigwa, Arnab Roy</t>
  </si>
  <si>
    <t>The paper presents two Ising-Formulations for the consensus clustering problem, which are based on different metrics defined for this problem (pairwise similarity, partition difference). Thereafter, it is shown, how this problems can be solved on a Fujitsu Digital Annealer and an empirical evaluation is provided (metrics: ARI for measuring similarity between tow clusterings, clustering quality, clustering accuracy). Although no QA has been used, the proposed Ising formulations could be directly used to be solved on a QA.</t>
  </si>
  <si>
    <t>ScienceDirect</t>
  </si>
  <si>
    <t>Quantum computing for energy systems optimization: Challenges and opportunities</t>
  </si>
  <si>
    <t>Akshay Ajagekar, Fengqi You</t>
  </si>
  <si>
    <t>The paper presents possible application of quantum computing to energy systems with a focus on quantum annealing. The paper contributes in three ways: QUBO-formulations of energy systems optimization problems (facility location allocation, unit commitment, heat exchanger networks); performance analysis and comparison between QA and classical solvers (quality, time-to-solution); future scope of quantum computing for energy systems optimization. The results show, that the D-Wave quantum devices exhibit limitations concerning the problem size, the qubit connectivity, and precision. Although performing better for facility-location allocation problems, the required discretization of the other two types yields mediocre results.</t>
  </si>
  <si>
    <t>Solving Vehicle Routing Problem Using Quantum Approximate Optimization Algorithm</t>
  </si>
  <si>
    <t>Utkarsh, Bikash K. Behera, Prasanta K. Panigrahi</t>
  </si>
  <si>
    <t>The paper applies the QAOA to the simplest form of the vehicle routing problem without any decomposition etc. Firts, the QUBO- and Ising-Formulation of the problem are stated (via penalty terms). Thereafter, QAOA is applied to instance with 4 and 5 locations respectively (requiring 20 Qubits for the larger cases). The results show the hardware limitations for bigger problem instances.</t>
  </si>
  <si>
    <t>Accelerating quantum approximate optimization algorithm using machine learning</t>
  </si>
  <si>
    <t>Mahabubul Alam, Abdullah Ash-Saki, Swaroop Ghosh</t>
  </si>
  <si>
    <t>The paper presents a way of using ML to accelerate the QAOA. For this, a correlation among parameters of lower-depth and higher-depth QAOA are explored via ML to predict close to optimal values. The approach is the following: run low-level QAOA, feed the optimized parameters to the ML-predictor, use the output parameters to initialize high-level QAOA. An exhaustive analysis using on MaxCut instances, using various ML-models, classical optimizers, etc. is illustrated. The proposed approach reduces the number of iterations of QAOA by 44.9% in average.</t>
  </si>
  <si>
    <t>Yue Ruan, Samuel Marsh, Xilin Xue, Xi Li, Zhihao Liu, Jingbo Wang</t>
  </si>
  <si>
    <t>The paper presents and numerically analyses constraint-encoding schemes for the QAOA algorithm. They classified the constraints into three categories: linear equality, linear inequality, arbitrary constraints. The constraint is encoded via the mixing operator to restrict the Hilbert space and exploit symmetries in the given problem. The effectiveness is shown numerically via some small example problems.</t>
  </si>
  <si>
    <t>Model predictive control for finite input Systems using the D-Wave Quantum Annealer</t>
  </si>
  <si>
    <t>Daisuke inoue, Hiroaki Yoshida</t>
  </si>
  <si>
    <t>The paper presents the application of QA to the problem of model-predictive control (MPC). The original MPC problem formulation is first transformed to a QUBO. Then, the obtained QUBO is applied to two problems and the performance of QA is compared to simulated annealing using the same QUBO. For both examples, QA yields better results than SA in terms of quality of the solution and time-to-solution. It has been further noted, that the used examples both represent sparse QUBO-graphs and are therefore suitable for QA.</t>
  </si>
  <si>
    <t>Optimal control of traffic signals using quantum annealing</t>
  </si>
  <si>
    <t>Springer (QIP)</t>
  </si>
  <si>
    <t>In the paper, the hybrid solver service from D-Wave is applied to the problem of traffic optimization, which is about controlling traffic signals in a road network in such a way that the traffic flow is maximzed and the total wasted time is minimzed. Therefore, a detailed problem description leads to a QUBO formulation which maximized the flow of cars at each intersection and also accounts for the subsequent traffic situation. A simulation of the traffic situtation based on the initial QUBO may lead to further QUBOs based on the current traffic info.</t>
  </si>
  <si>
    <t>Hasham Hussain, Muhammad Bin Javaid, Faisal Shah Khan, Archismita Dalal, Aeysha Khalique</t>
  </si>
  <si>
    <t>Grover Adaptive Search for Constrained Polynomial Binary Optimization</t>
  </si>
  <si>
    <t>Quantum - the open journal for quantum science</t>
  </si>
  <si>
    <t>Austin Gilliam, Stefan Woerner, Constantin Gonciulea</t>
  </si>
  <si>
    <t>S, V</t>
  </si>
  <si>
    <t>V</t>
  </si>
  <si>
    <t>Review</t>
  </si>
  <si>
    <t>The paper discusses the Grover Adaptive Search algorithm and an efficient way to construct oracles is presented which may allow the algorithm to be run on NISQ-devices. The idea of GAS is to iteratively find the solutions in a given solution space, which are above (bellow) a certain threshold, which gets updated in each iteration. The algorithm stops e.g. when convergence is reached. The major part of the paper focuses on the construction of the oracles (especially the one needed to create the input state). Finally, the algorithm is applied on small test cases (portfolio optimization) on a simulator as well as on real IBM quantum computers.</t>
  </si>
  <si>
    <t>Learning to Optimize Variational Quantum Circuits to Solve Combinatorial Problems</t>
  </si>
  <si>
    <t>Thirty-Fourth AAAI Conference on Artificial Intelligence (AAAI-20)</t>
  </si>
  <si>
    <t>Sami Khairy, Ruslan Shaydulin, Lukasz Cincio, Yuri Alexeev, Prasanna Balaprakash</t>
  </si>
  <si>
    <t>The paper shows how machine learning can be applied to find optimal parameters for QAOA. For this purpose, two ML approaches are applied: reinforcement-learning (a policy network exploit geometrical regularities) and kernel-density estimation (sampling based). The two approaches are applied to MaxCut problems on several test graphs (via a quantum simulator) and compared with traditional optimizers. With this, the optimality gap could have been reduced by factors of up tp 30.15.</t>
  </si>
  <si>
    <t>Leveraging Special-Purpose Hardware for Local Search Heuristics</t>
  </si>
  <si>
    <t>Xiaoyuan Liu, Hayato Ushijima-Mwesigwa, Avradip Mandal, Sarvagya Upadhyay, Ilya Safro, Arnab Roy</t>
  </si>
  <si>
    <t>The paper presents how emerging QUBO-solvers (quantum computing, CMOS annealer,...) can be efficiently used in a local search framework for large-scale problems. Therefore, the concept of quantum local search (QLS) is extended and the constrained and unconstrained QUBO local search algorithms are introduced. One presented idea is to formulate sub-problems of problem-specific algorithms (e.g. k-opt for TSP) as QUBOs. More generic, the C-QUBO-LS is an extension of QLS where in each iteration step not only one but several subsets are optimized. Using the U-QUBO-LS one can even circumvent the constraints and resulting penalty-terms which increases the efficiency even more. Experimental results on the QAP and M2sP show that the U-QUBO-LS yields the best results.</t>
  </si>
  <si>
    <t>Quantum Observables for continuous control of the Quantum  Approximate Optimization Algorithm via Reinforcement Learning</t>
  </si>
  <si>
    <t>Artur Garcia-Saez, Jordi Riu</t>
  </si>
  <si>
    <t>The paper presents how to apply continuous reinforement learning to QAOA. Delayed rewards are used to avoid local optima. Furthermore, a strategy on how to reach high p values (up to p=25) for QAOA is outlined. A comparison with traditional optimizers for the MaxCut problem is performed. However, if this method would be applied on a real quantum device, the necessary intermediary measurements would require a repeated state preparation making this method less efficient.</t>
  </si>
  <si>
    <t>Reinforcement-Learning-Based Variational Quantum  Circuits Optimization for Combinatorial Problems</t>
  </si>
  <si>
    <t>The paper presents a reinforcement-learning method to find optimal parameters for QAOA. Simulations using IBM Qiskit show, that the optimality gap can be reduced by a factor of up to 8,61. The paper is very similar to #48.</t>
  </si>
  <si>
    <t>Quantum Bridge Analytics II: Network Optimization and Combinatorial Chaining for Asset Exchange</t>
  </si>
  <si>
    <t>SpringerLink</t>
  </si>
  <si>
    <t>Fred Glover, Gary Kochenberger, Moses Ma, Yu Du</t>
  </si>
  <si>
    <t>Robust Control Optimization for Quantum Approximate Optimization Algorithm</t>
  </si>
  <si>
    <t>Solving Multi-Coloring Combinatorial Optimization Problems Using Hybrid Quantum Algorithms</t>
  </si>
  <si>
    <t>Yulong Dong, Xiang Meng, Lin Lin, Robert Kosut, K. Birgitta Whaley</t>
  </si>
  <si>
    <t>Young-Hyun Oh, Hamed Mohammadbagherpoor, Patrick Dreher, Anand-Singh, Xianqing Yu, Andy J. Rindos</t>
  </si>
  <si>
    <t>The paper examines the robustness of the QAOA and shows, that the error can be significantly reduced by sequential convex programming. With this method, the presence of coherent errors as well as erorrs in the initial state preparation are discussed.</t>
  </si>
  <si>
    <t>S</t>
  </si>
  <si>
    <t>The paper represents the second part of Quantum Bridge Analytics, which explores methods and tools for real-world hybrid quantum classical computing. The first part considered the QUBO problem. The second part extends this via the QUBO-Plus models and then discusses a special example of those in detail: the Asset Exchange Problem. The concepts are only discussed theoretically without experimental data or guidelines for implementation. Nevertheless, the paper enlargens the view on QUBO-formulations and associated problems which could be tackled with quantum computing.</t>
  </si>
  <si>
    <t>The paper states an Ising formulation for the multi-coloring graph problem and utilizes VQE and QAOA to solve three examplar instances of such problems (via IBM Q): flight scheduling, frequency allocation, register allocation.</t>
  </si>
  <si>
    <t>Quantum Optimization with a Novel Gibbs Objective Function and Ansatz Architecture Search</t>
  </si>
  <si>
    <t>Physical Review Research</t>
  </si>
  <si>
    <t>Li Li, Minjie Fan, Marc Coram, Patrick Riley, Stefan Leichenauer</t>
  </si>
  <si>
    <t>The paper presents two improvement proposals for QAOA. First, to use the Gibbs-objective function as the objective function to favor low-energy states. Seconds, to use an ansatz architecture search (AAS) which iteratively removes edges from the original ansatz graph and evaluates them. For the scoring in the proposed AAS, the authors compare three strategies to find the optimal parameters and conclude that for scoring purposes, the exact values are not important which gives a rationale for using heuristics in this step. Numerical experiments on grid and complete graphs via simulators show, that the proposed improvements yield significant differences in terms of two-qubit gates and probability of finding the lowest energy state.</t>
  </si>
  <si>
    <t>Automated quantum programming via reinforcement learning for combinatorial optimization</t>
  </si>
  <si>
    <t>Keri A. McKiernan, Erik Davis, M. Sohaib Alam, Chad Rigetti</t>
  </si>
  <si>
    <t>The paper presents how reinforcement learning can be applied to generate hybrid quantum-classical programs. Trained agents, applied to combinatorial optimization instances on both simulators and gate-based quantum computers, are capable of producing short quantum programs with relatively high quality solutions (superior to untrained agent and QAOA for p=1).</t>
  </si>
  <si>
    <t>Improving Variational Quantum Optimization using CVaR</t>
  </si>
  <si>
    <t>Panagiotis Kl. Barkoutsos, Giacomo Nannicini, Anton Robert, Ivano Tavernelli, Stefan Woerner</t>
  </si>
  <si>
    <t>S,V</t>
  </si>
  <si>
    <t>The paper presents a way to improve VQE and QAOA by taking not the expectation value of the Hamiltonian as the objective function, but rather the CVaR (which just considers a tail of the probability distribution). The optimization is therefore directed towards states that yield low energy values. Empirical results show that the proposed method, tested on a simulator as well as real quantum hardware, leads to faster convergence and better solutions. As a byproduct, it is shown that QAOA performs worse than VQE for small depths because here it would be important to have many variational parameters to avoid "flat" output states. The method is implemented in Qiskit and the code is available. Furthermore, the paper has a good introduction for VQE and QAOA.</t>
  </si>
  <si>
    <t>Efficient partition of integer optimization problems  with one-hot encoding</t>
  </si>
  <si>
    <t>Shuntaro Okada, Masayuki Ohzeki, Shinichiro Taguchi</t>
  </si>
  <si>
    <t>The paper presents two partition methods for one-hot encoded optimization problems on a quantum annealer. As the original problem one obtains via one-hot encoding is too large, partition methods have to be applied that allow for iteratively solving the (sub)problems. It is desired, that these partition methods extract subproblems with many feasible solutions. The proposed methods are: multivalued partition and binary partition. The methods have been assessed on four Potts models: ferromagnetic, anti-ferromagnetic, glass, gauge. The binary partition yielded the best results for all models except the ferromagnetic one, because the disadvantage of this method (only two components are considered for each integer variable) is mitigated and the advantages could be explored (enables embedding of more binary variables, does not require Lagrange-Parameter).</t>
  </si>
  <si>
    <t>Application of Quantum Annealing to Nurse Scheduling Problem</t>
  </si>
  <si>
    <t>Kazuki Ikeda, Yuma Nakamura, Travis S. Humble</t>
  </si>
  <si>
    <t>The paper shows, how quantum annealing can be applied to the Nurse Scheduling Problem (with hard and soft constraints). First, an Ising model for this problem is stated, taking into account the various constraints. Thereafter, the problem is empirically evaluated on the D-Wave 2000Q (metrics: solution quality, diversity of solutions). It has been observed, that the probability of successfully matching all constraints decays with increasing size of the schedule and number of nurses. Applying reverse annealing to this problem improves the probability of success, but not uniformly. Furthermore, the diversity is decreased compared to forward annealing.</t>
  </si>
  <si>
    <t>XY-mixers: analytical and numerical results for QAOA</t>
  </si>
  <si>
    <t>Physical Review A</t>
  </si>
  <si>
    <t>The paper presents the XY-mixers in the QAOA (quantum alternating opertor ansatz) as a way to enforce hard constraints by restricting the search space by means of the mixing Hamiltonian. The implementation and performance of one-hot encodings for graph-coloring problems are studied numerically and empirically. Furthermore, the distinction between complete mixers and rings mixers is made. The results indicate that the higher implementation cost of the XY mixer (including initial state preparation) may be outweighted by the benefits of eliminating the penalty term (which is difficult to select for QAOA) and restricting the search space.</t>
  </si>
  <si>
    <t>Zhihui Wang, Nicholas C. Rubin, Jason M. Dominy, Eleanor G. Rieffel</t>
  </si>
  <si>
    <t>Most Frequent Itemset Optimization</t>
  </si>
  <si>
    <t>#included studies</t>
  </si>
  <si>
    <t>Jonas Nüßlein</t>
  </si>
  <si>
    <t>The paper formulates the most frequent itemset problem as an optimization task and states the QUBO-form therefore. The algorithm is based on iteratively solving MaxCllique, and was empirically tested using a quantum annealer for this sub-task. The simulation has shown good results.</t>
  </si>
  <si>
    <t>Solving tiling puzzles with quantum annealing</t>
  </si>
  <si>
    <t>Asa Eagle, Takumi Kato, Yuichiro Minato</t>
  </si>
  <si>
    <t>The paper formulates a QUBO for the tiling puzzle problem (using penalties) and small instances are solved via quantum annealing. Experimental results show, that simulation as well as real devices deliver about 50% correct solutions. However, the simulator still outperforms the real device in terms of computation time.</t>
  </si>
  <si>
    <t>IOP Publishing Ltd
Reports on Progress in Physics</t>
  </si>
  <si>
    <t>Perspectives of quantum annealing: methods and implementations</t>
  </si>
  <si>
    <t>Philipp Hauke, Helmut G Katzgraber, Wolfgang Lechner, Hidetoshi Nishimori, William D Oliver</t>
  </si>
  <si>
    <t>RQ1, (RQ2)</t>
  </si>
  <si>
    <t>The paper reviews the field of quantum annealing with a strong focus on future perspectives. After a theoretical introduction to QA, some promising routes to improve QA are described (e.g. non-stoquastic Hamiltonians, non-constant driving schedules, reverse annealing, etc.). Furthermore, some peculiarities of the different hardware systems are stated which may not be highly important for our review. The paper may further be a valuable source for further QA references.</t>
  </si>
  <si>
    <t>Springer Link</t>
  </si>
  <si>
    <t>PlosOne</t>
  </si>
  <si>
    <t>Christian F. A. Negre, Hayato Ushijima-Mwesigwa, Susan M. Mniszewski</t>
  </si>
  <si>
    <t>The paper shows how quantum annealing can be applied to the k-community detection problem based on the modularity metric (Newman and Girvan). First, a QUBO is formulated using one-hot encoding to represent the discrete problem. Thereafter, an empirical evaluation and comparison with classical methods is conducted (metric: modularity) for several real-world graph instances. Furthermore, the effects of threholding the modularity matrix for finding the optimization are outlined empirically.</t>
  </si>
  <si>
    <t>Improving solutions by embedding larger subproblems in a D-Wave quantum annealer</t>
  </si>
  <si>
    <t>Shuntaro Okada, Masayuki Ohzeki, Masayoshi Terabe, ShinichiroTaguchi</t>
  </si>
  <si>
    <t>The paper shows how a new algorithm for minor embedding can help to solve larger sub-problems and therefore exploit the resources of the annealing device more efficiently. The idea is to select the logical variables from the original problem which are embeddable without multiple assignments to several qubits. With this approach, improvements in the solutions especially for the spin-glass and ferromagnetic model have been achieved empirically since it is possible to embed larger sub-problems on the given hardware architecture.</t>
  </si>
  <si>
    <t>Hard combinatorial problems and minor embeddings  on lattice graphs</t>
  </si>
  <si>
    <t>Andrew Lucas</t>
  </si>
  <si>
    <t>The paper shows how QUBOs are formulated and optimized for addressing the constraints of current quantum annealing hardware: effective minor embedding and noisy coupling constants. The (theoretical) results include improved embeddings for the number partitioning, knapsack, graph coloring and Hamiltonian cycle problem. Such NP-hard problems can be embedded rather efficiently due to the simple global simple nature of the constraint. The introduced fractal embedding significantly reduces the number of edges (and therefore chains in the physical device), with the cost of additional axillary qubits. No experiments have been conducted.</t>
  </si>
  <si>
    <t>A Hybrid Solution Method for the Capacitated Vehicle Routing Problem Using a Quantum Annealer</t>
  </si>
  <si>
    <t>frontiers in ICT</t>
  </si>
  <si>
    <t>Sebastian Feld, Christoph Roch, Thomas Gabor, Christian Seidel, Florian Neukart, Isabella Galter, Wolfgang Mauerer, Claudia Linnhoff-Popien</t>
  </si>
  <si>
    <t>The paper shows how quantum annealing can be applied to the capacitated vehicle routing problem (CVRP) using a D-Wave quantum annealer. For this purpose, three methods are described: the first splits the problem in a Knappsack problem (clustering of customers) and a Travelling Salesman problem (for each vehicle/cluster), where both are solved via independent QUBOs on the annealer. The second considers a QUBO-formulation for the overall problem. The third solves the Knappsack problem via classical means and just the TSP is solved via the annealer. The third method (hybrid) has been figured out to be practically feasible. An evaluation has been conducted (using qbsolv) in terms of solution quality and computation time. In summary, the quality to solution is comparable to classical solvers but there is no clear benefit of the proposed method. However, a way of splitting complex combined problems and solving them in a hybrid way has been explored.</t>
  </si>
  <si>
    <t>Quantum Approximate Optimization Algorithm: Performance, Mechanism, and Implementation on Near-Term Devices</t>
  </si>
  <si>
    <t>Performance of hybrid quantum/classical variational heuristics for combinatorial  optimization</t>
  </si>
  <si>
    <t>Physical Review E</t>
  </si>
  <si>
    <t>Giacomo Nannicini</t>
  </si>
  <si>
    <t>The paper represents an empirical study on the VQE algorithm, where different classical optimizers are utilized for six combinatorial optimization problems. The experiments are conducted in a noise-free setting using the Qiskit software. It is verified that: many terms in the Hamiltonian make it more difficult to obtain the ground state, classical global optimizers are better than local ones, entanglement does not yield any clear advantage. Due to several challenges (local minima, low convergence, performance correlation with classical solvers) the performance of VQE would have to be significnatly increased before it could be of practical usage.</t>
  </si>
  <si>
    <t>A Quantum Adiabatic Algorithm for Multiobjective Combinatorial Optimization</t>
  </si>
  <si>
    <t>DBLB</t>
  </si>
  <si>
    <t>Benjamín Barán, Marcos Villagra</t>
  </si>
  <si>
    <t>The paper presents a quantum adiabatic algorithm for solving multiobjective optimization problems (MOP). For this purpose, an introduction to MOPs is given, followed by a description of the adiabatic algorithm and an according lower bound for the annealing time. It is shown, that the proposed algorithm works for problems where the MOP is collision-free, normal and without equivalent solutions. For such problems the stated initial and final Hamiltonian can be used to find (within the adaibatic regime) a Pareto-optimal solution - other Pareto-optimal solutions are found by running the algorithm several times. However, no implementation or empirical example is stated (nor mentioned how it could be done), although the authors clarified the previously abstract statements via a numerical example in the end of the paper.</t>
  </si>
  <si>
    <t>IEEE</t>
  </si>
  <si>
    <t>Tobias Stollenwerk, Stuart Hadfield, Zhihui Wang</t>
  </si>
  <si>
    <t>The paper presents an application of the Quantum Alternating Operator Ansatz to the flight-gate assignment problem. It is shown, how the initial state, different mixing operators and phase separators can be derived with this method. Leveraging results from graph theory also led to novel mixing operators. The constructions also extend to more general optimization problems (related to graph coloring) and may be regarded a prototype that could be generalized to other scheduling or optimization problems. Besides stating the operators in an abstract way, also explicit decompositions into basic quantum gates are mentioned together with according resource estimates (number of single-qubit gates, CNOTs,...).</t>
  </si>
  <si>
    <t>Multiblock ADMM Heuristics for Mixed-Binary Optimization on Classical and Quantum Computers</t>
  </si>
  <si>
    <t>Claudio Gambella, Andrea Simonetto</t>
  </si>
  <si>
    <t>The paper shows how current quantum computers can be leveraged to tackle Mixed Binary Optimization problems. In this framework, a multiblock (2 or 3) ADMM heuristic splits the MBO into a QUBO and a continuous constrained convex problem (solved classically). The two ADMM heuristics (2 and 3 block) show a different convergence behavior and slightly different assumptions on the underlying problem have to be accounted for. With these methods, the treatable problems can be extended to e.g. inequality and equality constraings as well as continuous variables. The methods have been tested using the Qiskit framework and the CPLEX classical solver for comparison. The two example problems, bin packing and mixed-integer setup knappsack, are not unconstrained and therefore not directly solvable via the current version of QAOA or VQE (without penalty term or adaped mixers). Especially the VQE has been shown to be useful to explore feasible solutions different to a trivial one and even outperforms the exact CPLEX in the overall result, which indicates that a ceratin amount of noise is benefitial for the ADMM heuristic.</t>
  </si>
  <si>
    <t>Quantum Approximate Optimization With Parallelizable Gates</t>
  </si>
  <si>
    <t>The paper applies the LHZ-scheme to QAOA. This enables to parallelize QAOA for all-to-all connected problem graphs where the hardware graphs has nearest-neighbor interactions. Within this scheme, single qubit operations encode the optimization problem rather than two-qubit operators (qubits represent edges in the problem graph). Interactions in this scheme are problem-independent pairwise CNOTs among nearest neighbors. The scheme therefore need more qubits than the traditional one, but decreases the number of CNOTs. Additionally, the introduced mapping suggest novel QAOA protocols (order of applied unitaries) where it has been figured out that there are advantages in considering the additional parameters that come with the LHZ-scheme. Unfortunately, no experiments have been conducted but a rather clear way how to decompose the approach into basis gates is outlined.</t>
  </si>
  <si>
    <t>Formulating and Solving Routing Problems on Quantum Computers</t>
  </si>
  <si>
    <t>Stuart Harwood, Claudio Gambella, Dimitar Trenev, Andrea Simonetto, David Bernal, Donny Greenberg</t>
  </si>
  <si>
    <t>The paper treats the vehicle routing problem with time windows (VRPTW) and contributes in three ways: first, four different mathematical formulations are given; second, it is shows how the problems can be solved on (gate-based) quantum computers; third, a numerical evaluation is conducted. The four mathematical formulations have all their pros and cons but the route-based formulation is the most compact one (# qubits), but has unfavorable sparsity and connectivity characteristics. Trade-offs are also present for the QUBO solvers (VQE and QAOA with different classical optimizers): the VQE converges faster, but QAOA shows a higher probability of sampling optimal states. Also, the ADMM (proposed in a previous paper) has been utilized successfully, showing that a certain degree of inexactness in the QUBO solvers is even benefitial.</t>
  </si>
  <si>
    <t>Scopus</t>
  </si>
  <si>
    <t>Foundations for Workflow Application Scheduling on D-Wave System</t>
  </si>
  <si>
    <t>Dawid Tomasiewicz, Maciej Pawlik, Maciej Malawski, Katarzyna Rycerz</t>
  </si>
  <si>
    <t>The paper shows how workflow problems can be solved via quantum annealing. For this purpose, the problem is translated into a Binary Integer Linear Programming (BILP), and the into a QUBO. Experiments have been conducted for small instances that fit on the D-Wave 2000Q. The results in terms of a found global optimum are comparable to the Gurobi solver.</t>
  </si>
  <si>
    <t>Hierarchical Improvement of Quantum Approximate Optimization Algorithm for Object Detection</t>
  </si>
  <si>
    <t>Junde Li, Mahabubul Alam, Abdullah Ash Saki, Swaroop Ghosh</t>
  </si>
  <si>
    <t>RQ2, RQ1</t>
  </si>
  <si>
    <t>The paper applies QAOA to the problem of partially occluded object detection. For this purpose, first a QUBO formulation of the problem is stated. Thereafter, the effects of three possible improvements are discussed: selection of classical optimizer; exploiting parameter symmetry for search space reduction and using parameter regression via identified parameter patterns; rescheduling gate operations to harness more parallelism during the execution. It has been figured out that: L-BFGS-B is 10 times faster than Nelder-Mead; parameter symmetry exploitation accelerates runtime by 5.5 times and parameter regression by 1.23 times. Gate rescheduling limits decoherence time and should is more pronounced for deeper circuits.</t>
  </si>
  <si>
    <t>RQ1, RQ4</t>
  </si>
  <si>
    <t>Quantum Approximate Optimization with Hard and Soft Constraints</t>
  </si>
  <si>
    <t>not within defined time (&lt;2018)</t>
  </si>
  <si>
    <t>Stuart Hadfield, Zhihui Wang, Eleanor G. Rieffel</t>
  </si>
  <si>
    <t>Towards analyzing large graphs with quantum annealing and quantum gate computers</t>
  </si>
  <si>
    <t>Hannu Reittu, Ville Kotovirta, Lasse Leskelä, Hannu Rummukainen, Tomi Räty</t>
  </si>
  <si>
    <t>The paper presents a novel quantum annealing algorithm for the community detection problem which is based on the Szemeredis Regularity Lemma. The algorithm iteratively finds the strongest community in a random bipartite graph, stores and deletes this community and repeats this steps until all communities are found. Using this method just requires as many qubits as there are nodes in the graph. Experiments have been conducted on the DWaveQ2000 and with simulated annealing. Furthermore, in the appendix it is stated how gate-based quantum computing could be used to speed-up the computations of the regularity check.</t>
  </si>
  <si>
    <t>Constrained-optimization Approach Delivers Superior Classical Performance for Graph Partitioning via Quantum-ready Method</t>
  </si>
  <si>
    <t>Uchenna Chukwu, Raouf Dridi, Jesse Berwald, Michael Booth, John Dawson, DeYung Le, Mark Wainger, Steven P. Reinhardt</t>
  </si>
  <si>
    <t>RQ1, RQ2, RQ4</t>
  </si>
  <si>
    <t>The paper shows how the graph partitioning problem can be solved via two alternative quantum-ready formulations: QUBO and a constrained-optimization approach which are both implemented in commercially available software tools of QCI. The results show the superiority of the two methods (especially of the second one in terms of time-to-solution) compared to conventional ones. The experiments are run purely on classical machines.</t>
  </si>
  <si>
    <t>Quantum Shuttle: Traffic Navigation with Quantum Computing</t>
  </si>
  <si>
    <t>Sheir Yarkoni, Florian Neukart, Eliane Moreno Gomez Tagle, Nicole Magiera, Bharat Mehta, Kunal Hire, Swapnil Narkhede, Martin Hofmann</t>
  </si>
  <si>
    <t>The paper describes the use case of applying a D-Wave quantum annealer for live optimization problems in traffic control (Web Summit conference in Lisbon). Within the whole project, first some possible routes and vehicles have been figured out via previous data. The according QUBOs that were build "live" during the event minimized overlaps between different routes. The paper shows well, how QA can be applied in a mroe wholisitc application (including databases, users,...) to enable real-world utility.</t>
  </si>
  <si>
    <t>RQ2, RQ4</t>
  </si>
  <si>
    <t>Tom Kruger, Wolfgang Mauerer</t>
  </si>
  <si>
    <t>The paper applies quantum annealing (D-Wave 2000Q) to the 3-SAT problem where the focus lies on the question, how different QUBO formulations for this problem impact solution quality and scalability. It has been shown, that the Backbone Reduction is favorable to Choi's standard reduction (MIS). In contrast to MIS, obtained qualities improve with increasing annealing time and the QUBO is less densely populated (easier embeddings). The paper therefore shows the importance of dealing with such (potentially problem-specific) details also for software engineers.</t>
  </si>
  <si>
    <t>Quantum Computing based Hybrid Solution Strategies for Large-scale Discrete-Continuous Optimization Problems</t>
  </si>
  <si>
    <t>Akshay Ajagekar, Travis Humble, Fengqi You</t>
  </si>
  <si>
    <t>The paper presents hybrid methods to tackle large-scale optimization problems. This is done via 4 problems in increasing order of complexity. First, a QUBO for the molecular conformation problem is stated and directly solved via qbsolv (and D-Wave 2000Q). For the job-shop scheduling problem (a MILP problem), a hybrid QC-MILP decomposition method is applied. Similarly, a hybrid QC-MIQP decomposition method and a hybrid QC-IQFP decomposition method are applied for the manufacturing cell formation and vehicle routing problem respectively. Those hybrid algorithms clearly outperformed general-purpose exact solvers for large problem instances.</t>
  </si>
  <si>
    <t>Quantum Bridge Analytics I: A Tutorial on Formulating  and Using QUBO Models</t>
  </si>
  <si>
    <t>Fred Glover, Gary Kochenberger, Yu Du</t>
  </si>
  <si>
    <t>The paper can be regarded a basic tutorial on how to transform different problem classes into QUBO form. In increasing order of transformational complexity the following problems are covered: number partitioning problem, max-cut, minimum vertex cover, set packing, max 2-SAT, set partitioning, graph coloring, general 0/1 programming, quadratic assignment, quadratic knapsack. In section 6 some potentially references for other problems in QUBO format are stated.</t>
  </si>
  <si>
    <t>Adiabatic Quantum Computing for Max-Sum Diversification</t>
  </si>
  <si>
    <t>Christian Bauckhage, Rafet Sifa, Stefan Wrobel</t>
  </si>
  <si>
    <t>The paper applies quantum annealing (classically simulated via QuTiP toolbox) to the Max-Sum Diversification problem. The first contribution is to state an Ising model of the problem for this purpose and show how it can be solved via a quantum annealer. Thereafter, some proof-of-principle experiments indicate the feasibility of QA to tackle the problem.</t>
  </si>
  <si>
    <t>RQ3</t>
  </si>
  <si>
    <t>Original Paper Code</t>
  </si>
  <si>
    <t>Snowballing (bw/fw)</t>
  </si>
  <si>
    <t>bw</t>
  </si>
  <si>
    <t>Total references in original paper / citing original paper</t>
  </si>
  <si>
    <t>fw</t>
  </si>
  <si>
    <t>Candidate Name</t>
  </si>
  <si>
    <t>Candidates filtered by place of reference in original paper + abstract</t>
  </si>
  <si>
    <t>Hardware Accelerating the Optimization of Transaction Schedules via Quantum Annealing by Avoiding Blocking</t>
  </si>
  <si>
    <t>Network community detection on small quantum computers</t>
  </si>
  <si>
    <t>Ruslan Shaydulin, Hayato Ushijima-Mwesigwa, Ilya Safro, Susan Mniszewski, Yuri Alexeev</t>
  </si>
  <si>
    <t>Gavin E. Crooks</t>
  </si>
  <si>
    <t>For Fixed Control Parameters the Quantum Approximate Optimization Algorithm's Objective Function Value Concentrates for Typical Instances</t>
  </si>
  <si>
    <t>Towards Prediction of Financial Crashes with a D-Wave Quantum Computer</t>
  </si>
  <si>
    <t>Yongcheng Ding, Lucas Lamata, José D. Martín-Guerrero, Enrique Lizaso, Samuel Mugel, Xi Chen, Román Orús, Enrique Solano, and Mikel Sanz</t>
  </si>
  <si>
    <t>Multistart Methods for Quantum Approximate Optimization</t>
  </si>
  <si>
    <t>Ruslan Shaydulin, Ilya Safro, and Jeffrey Larson</t>
  </si>
  <si>
    <t>Training the Quantum Approximate OptimizationAlgorithm without access to a Quantum Processing Unit</t>
  </si>
  <si>
    <t>Michael Streif, Martin Leib</t>
  </si>
  <si>
    <t>Alibaba Cloud Quantum Development Platform: Applications to Quantum Algorithm Design</t>
  </si>
  <si>
    <t>Cupjin Huang, Mario Szegedy, Fang Zhang, Xun Gao, Jianxin Chen, and Yaoyun Shi</t>
  </si>
  <si>
    <t>Evaluating Quantum Approximate Optimization Algorithm: A Case Study</t>
  </si>
  <si>
    <t>Ruslan Shaydulin, Yuri Alexeev</t>
  </si>
  <si>
    <t>What do QAOA energies reveal about graphs?</t>
  </si>
  <si>
    <t>Mario Szegedy</t>
  </si>
  <si>
    <t>A quantum-classical cloud platform optimized for variational hybrid algorithms</t>
  </si>
  <si>
    <t>Peter J. Karalekas, Nikolas A. Tezak, Eric C. Peterson, Colm A. Ryan, Marcus P. da Silva, and Robert S. Smith</t>
  </si>
  <si>
    <t>Demonstration of a Scaling Advantage for a Quantum Annealer over Simulated Annealing</t>
  </si>
  <si>
    <t>Tameem Albash, Daniel A. Lidar</t>
  </si>
  <si>
    <t>Adiabatic quantum computation</t>
  </si>
  <si>
    <t>Exploiting Symmetry Reduces the Cost of Training QAOA</t>
  </si>
  <si>
    <t>Ruslan Shaydulin, Stefan Wild</t>
  </si>
  <si>
    <t>Ising-Based Louvain Method: Clustering Large Graphs with Specialized Hardware</t>
  </si>
  <si>
    <t>Pouya Rezazadeh Kalehbasti , Hayato Ushijima-Mwesigwa , Avradip Mandal, Indradeep Ghosh</t>
  </si>
  <si>
    <t>Problem-specific Parameterized Quantum Circuits of the VQE Algorithm for Optimization Problems</t>
  </si>
  <si>
    <t>Atsushi Matsuo, Yudai Suzuki, Shigeru Yamashita</t>
  </si>
  <si>
    <t>Efficient encoding of the weighted MAX k-CUT on a quantum computer using QAOA</t>
  </si>
  <si>
    <t>Franz G. Fuchs, Herman Øie Kolden, Niels Henrik Aase, Giorgio Sartor</t>
  </si>
  <si>
    <t>Quantum variational optimization: the role of entanglement and problem hardness</t>
  </si>
  <si>
    <t>Pablo Díez-Valle, Diego Porras, Juan José Garía-Ripoll</t>
  </si>
  <si>
    <t>Towards favorable landscapes in quantum combinatorial optimization</t>
  </si>
  <si>
    <t>Juneseo Lee, Alicia B. Magann, Herschel A. Rabitz, and Christian Arenz</t>
  </si>
  <si>
    <t>Quantum-Enhanced Simulation-Based Optimization</t>
  </si>
  <si>
    <t>Julien Gacon, Christa Zoufal, Stefan Woerner</t>
  </si>
  <si>
    <t>Optimizing quantum heuristics with meta-learning</t>
  </si>
  <si>
    <t>Max Wilson, Rachel Stromswold, Filip Wudarski, Stuart Hadfield,  Norm M. Tubman, Eleanor G. Rieffel</t>
  </si>
  <si>
    <t>Quantum Optimization Algorithm to Special Instances of k-Satisfiability and Application to 3-Satisfiability</t>
  </si>
  <si>
    <t>Mingyou Wu</t>
  </si>
  <si>
    <t>Application of Ising Machines and a Software Development for Ising Machines</t>
  </si>
  <si>
    <t>Kotaro Tanahashi, Shinichi Takayanagi, Tomomitsu Motohashi, Shu Tanaka</t>
  </si>
  <si>
    <t>Item Listing Optimization for E-commerce Websites based on Diversity</t>
  </si>
  <si>
    <t>Naoki Nishimura, Kotaro Tanahashi, Koji Suganuma, Masamichi J. Miyama, Masayuki Ohzeki</t>
  </si>
  <si>
    <t>Analytical Framework for Quantum AlternatingOperator Ansätze</t>
  </si>
  <si>
    <t>Stuart Hadfield, Tad Hogg, Eleanor G. Rieffel</t>
  </si>
  <si>
    <t>Benchmarking the quantum approximate optimization algorithm</t>
  </si>
  <si>
    <t>Madita Willsch, Dennis Willsch, Fengping Jin, Hans De Raedt, Kristel Michielsen</t>
  </si>
  <si>
    <t>Optimal Protocols in Quantum Annealing and QAOA Problems</t>
  </si>
  <si>
    <t>Lucas T. Brady, Christopher L. Baldwin, Aniruddha Bapat, Yaroslav Kharkov, Alexey V. Gorshkov</t>
  </si>
  <si>
    <t>Quantum Annealing: a journey through Digitalization, Control, and hybrid Quantum Variational schemes</t>
  </si>
  <si>
    <t>Glen Bigan Mbeng, Rosario Fazio, Giuseppe E. Santoro</t>
  </si>
  <si>
    <t>QAOA for Max-Cut requires hundreds of qubits for quantum speed-up</t>
  </si>
  <si>
    <t>G.G.Guerreschi, A.Y. Matsuura</t>
  </si>
  <si>
    <t>Formulation of the Social Workers’ Problem in Quadratic Unconstrained Binary Optimization Form and Solve It on a Quantum Computer</t>
  </si>
  <si>
    <t>Ruslan Shaydulin, Stuart Hadfield, Tad Hogg, Ilya Safro</t>
  </si>
  <si>
    <t>Bridging Classical and Quantum with SDP initialized warm-starts for QAOA</t>
  </si>
  <si>
    <t>Reuben Tate, Majid Farhadi, Creston Herold, Greg Mohler, Swati Gupta</t>
  </si>
  <si>
    <t>Grover Mixers for QAOA: Shifting Complexity from Mixer Design to State Preparation</t>
  </si>
  <si>
    <t>Andreas Bärtschi, Stephan Eidenbenz</t>
  </si>
  <si>
    <t>Reachability Deficits in Quantum Approximate Optimization</t>
  </si>
  <si>
    <t>V. Akshay, H. Philathong, M.E.S. Morales,  J.D. Biamonte</t>
  </si>
  <si>
    <t>Impact of Graph Structures for QAOA on MaxCut</t>
  </si>
  <si>
    <t>Rebekah Herrman, Lorna Treffert,  James Ostrowski, Phillip  C.  Lotshaw, Travis  S.  Humble, George  Siopsis</t>
  </si>
  <si>
    <t>Miguel Paredes Quiñones, Catarina Junqueira</t>
  </si>
  <si>
    <t>Effects of Quantum Noise on Quantum Approximate Optimization Algorithm</t>
  </si>
  <si>
    <t>Cheng Xue, Zhao-Yun Chen, Yu-Chun Wu, Guo-Ping Guo</t>
  </si>
  <si>
    <t>From the Quantum Approximate Optimization Algorithm to a Quantum Alternating Operator Ansatz</t>
  </si>
  <si>
    <t>S. Hadfield, Z. Wang, B. O’Gorman, E. Rieffel, D. Venturelli, and R. Biswas</t>
  </si>
  <si>
    <t>Sequential minimal optimization for quantum-classical hybrid algorithms</t>
  </si>
  <si>
    <t>Modeling Linear Inequality Constraints in Quadratic Binary Optimization for Variational Quantum Eigensolver</t>
  </si>
  <si>
    <t>Ken M. Nakanishi, Keisuke Fujii, Synge Todo</t>
  </si>
  <si>
    <t>Candidates based on title and year (x: no titles in references: instead search for references in article itself)</t>
  </si>
  <si>
    <t>Policy Gradient based Quantum Approximate Optimization Algorithm</t>
  </si>
  <si>
    <t>Jiahao Yao, Marin Bukov, Lin Lin</t>
  </si>
  <si>
    <t>Prospects and challenges of quantum finance</t>
  </si>
  <si>
    <t>Adam Bouland, Wim van Dam, Hamed Joorati, Iordanis Kerenidis, Anupam Prakash</t>
  </si>
  <si>
    <t>Reinforcement-learning-assisted quantum optimization</t>
  </si>
  <si>
    <t>Matteo M. Wauters, Emanuele Panizon, Glen B. Mbeng, Giuseppe E. Santoro</t>
  </si>
  <si>
    <t>Applications of near-term photonic quantum computers: software and algorithm</t>
  </si>
  <si>
    <t>Thomas R Bromley , Juan Miguel Arrazola , Soran Jahangiri, Josh Izaac, Nicolás Quesada, Alain Delgado Gran, Maria Schuld, Jeremy Swinarton, Zeid Zabaneh, Nathan Killoran</t>
  </si>
  <si>
    <t>Obstacles to State Preparation and Variational Optimization from Symmetry Protection</t>
  </si>
  <si>
    <t>Sergey Bravyi, Alexander Kliesch, Robert Koenig, and Eugene Tang</t>
  </si>
  <si>
    <t>Approximating the Quantum Approximate Optimisation Algorithm</t>
  </si>
  <si>
    <t>David Headley, Thorge Müller, Ana Martin, Enrique Solano, Mikel Sanz, Frank K. Wilhelm</t>
  </si>
  <si>
    <t>Comparison of QAOA with Quantum and Simulated Annealing</t>
  </si>
  <si>
    <t>Beating classical heuristics for the binary paint shop problem with the quantum approximate optimization algorithm</t>
  </si>
  <si>
    <t>Michael Streif, Sheir Yarkoni, Andrea Skolik, Florian Neukart, Martin Leib</t>
  </si>
  <si>
    <t>Fernando G.S.L. Brandao, Michael Broughton, Edward Farhi, Sam Gutmann, Hartmut Neven</t>
  </si>
  <si>
    <t>x, 13</t>
  </si>
  <si>
    <t>not enummerated</t>
  </si>
  <si>
    <t>x, 1</t>
  </si>
  <si>
    <t>Quantum Assisted Eigensolver</t>
  </si>
  <si>
    <t>Kishor Bharti</t>
  </si>
  <si>
    <t>An evolving objective function for improved variational quantum optimisation</t>
  </si>
  <si>
    <t>Ioannis Kolotouros, Petros Wallden</t>
  </si>
  <si>
    <t>Qualifying quantum approaches for hard industrial optimization problems. A case study in the field of smart-charging of electric vehicles</t>
  </si>
  <si>
    <t>Constantin Dalyac, Loïc Henriet, Emmanuel Jeandel, Wolfgang Lechner, Simon Perdrix, Marc Porcheron, Margarita Veshchezerova</t>
  </si>
  <si>
    <t>Hybrid quantum-classical algorithms for approximate graph coloring</t>
  </si>
  <si>
    <t>Sergey Bravyi, Alexander Kliesch, Robert Koenig, Eugene Tang</t>
  </si>
  <si>
    <t>Improving the Performance of Deep Quantum Optimization Algorithms with Continuous Gate Sets</t>
  </si>
  <si>
    <t>Nathan Lacroix, Christoph Hellings, Christian Kraglund Andersen, Agustin Di Paolo, Ants Remm, Stefania Lazar, Sebastian Krinner, Graham J. Norris, Mihai Gabureac, Alexandre Blais, Christopher Eichler, Andreas Wallraff</t>
  </si>
  <si>
    <t>Evaluation of QAOA based on the approximation ratio of individual samples</t>
  </si>
  <si>
    <t>Jason Larkin, Matías Jonnson, Daniel Justice, Gian Giacomo Guerreschi</t>
  </si>
  <si>
    <t>Quantum Algorithms for Mixed Binary Optimization applied to Transaction Settlement</t>
  </si>
  <si>
    <t>Lee Braine, Daniel J. Egger, Jennifer Glick, Stefan Woerner</t>
  </si>
  <si>
    <t>Analysis of Quantum Approximate Optimization Algorithm under Realistic Noise in Superconducting Qubits</t>
  </si>
  <si>
    <t>Towards Real Time Multi-robot Routing using Quantum Computing Technologies</t>
  </si>
  <si>
    <t>J. Clark, X. Guo, T. West, L. Mason, J. Zammit, and D. Russell</t>
  </si>
  <si>
    <t>A. Mahasinghe, R. Hua, M. J. Dinneen, and R. Goyal</t>
  </si>
  <si>
    <t>Solving the Hamiltonian Cycle Problem using a Quantum Computer</t>
  </si>
  <si>
    <t>Quantum Annealing of Vehicle Routing Problem with Time, State and Capacity</t>
  </si>
  <si>
    <t>Hirotaka Irie, Goragot Wongpaisarnsin, Masayoshi Terabe, Akira Miki, Shinichirou Taguchik</t>
  </si>
  <si>
    <t>Eneko Osaba, Esther Villar-Rodriguez, Izaskun Oregi, Aitor Moreno-Fernandez-de-Leceta</t>
  </si>
  <si>
    <t>x, 14</t>
  </si>
  <si>
    <t>Quantum Optimization for the Graph Coloring Problem with Space-Efficient Embedding</t>
  </si>
  <si>
    <t>Zsolt Tabi, Kareem H. El-Safty, Zsófia Kallus, Péter Hága, Tamás Kozsik, Adam Glos, Zoltán Zimborás</t>
  </si>
  <si>
    <t>Objective function estimation for solving optimization problems in gate‑model quantum computer</t>
  </si>
  <si>
    <t>The Quantum Approximate Optimization Algorithm Needs to See the Whole Graph: Worst Case Examples</t>
  </si>
  <si>
    <t>QED driven QAOA for network-flow optimization</t>
  </si>
  <si>
    <t>Yuxuan Zhang, Ruizhe Zhang, Andrew C. Potter</t>
  </si>
  <si>
    <t>Exponential Speedup of Quantum Annealing by Inhomogeneous Driving of the Transverse Field</t>
  </si>
  <si>
    <t>Yuki Susa, Yu Yamashiro, Masayuki Yamamoto, Hidetoshi Nishimori</t>
  </si>
  <si>
    <t>Quantum Adiabatic Algorithm Design using Reinforcement Learning</t>
  </si>
  <si>
    <t>Jian Lin, Zhon Yuan Lai, Xiaopeng Li</t>
  </si>
  <si>
    <t>Circuit Compilation Methodologies for Quantum Approximate Optimization Algorithm</t>
  </si>
  <si>
    <t>Mahabubul Alam, Abdullah Ash- Saki, Swaroop Ghosh</t>
  </si>
  <si>
    <t>A quantum walk assisted approximate algorithm for bounded NPoptimisation problems</t>
  </si>
  <si>
    <t>S.  Marsh,  J.  B.  Wang</t>
  </si>
  <si>
    <t>Toward Quantum Gate-Model Heuristics for Real-World Planning Problems</t>
  </si>
  <si>
    <t>Daisuke Inoue, Akihisa Okada, Tadayoshi Matsumori, Kazuyuki Aihara, Hiroaki Yoshida</t>
  </si>
  <si>
    <t>Focusing on the Hybrid Quantum Computing - Tabu SearchAlgorithm: new results on the Asymmetric Salesman Problem</t>
  </si>
  <si>
    <t>Reverse quantum annealing approach to portfolio optimization problems</t>
  </si>
  <si>
    <t>Davide Venturelli, Alexei Kondratyev</t>
  </si>
  <si>
    <t>A Heuristic Method to solve large-scale Integer Linear Programs by combining Branch-and-Price with a Quantum Algorithm</t>
  </si>
  <si>
    <t>Marika Svensson,  Martin Andersson, Mattias Grönkvist, Pontus
Vikstal, Devdatt Dubhashi, Giulia Ferrini, Göran Johansson</t>
  </si>
  <si>
    <t>Quantum Optimization and Approximation Algorithms</t>
  </si>
  <si>
    <t>Ojas Parekh, Ciaran Ryan-Anderson, and Sevag Gharibian</t>
  </si>
  <si>
    <t>Optimizing QAOA: Success Probability and Runtime Dependence on Circuit Depth</t>
  </si>
  <si>
    <t>Murphy Yuezhen Niu, Sirui Lu, Isaac L. Chuang</t>
  </si>
  <si>
    <t>x, 4</t>
  </si>
  <si>
    <t>Investigating quantum approximate optimization algorithms under bang-bang protocols</t>
  </si>
  <si>
    <t>Daniel Liang, Li Li, Stefan Leichenauer</t>
  </si>
  <si>
    <t>Optimizing Ansatz Design in QAOA for Max-cut</t>
  </si>
  <si>
    <t>Ritajit Majumdar, Dhiraj Madan, Debasmita Bhoumik, Dhinakaran Vinayagamurthy, Shesha Raghunathan, Susmita Sur-Kolay</t>
  </si>
  <si>
    <t>Hybrid quantum-classical optimization for financial index tracking</t>
  </si>
  <si>
    <t>Samuel Fernández-Lorenzo, Diego Porras, Juan José García-Ripoll</t>
  </si>
  <si>
    <t>Benchmark Test of Black-box Optimization Using D-Wave Quantum Annealer</t>
  </si>
  <si>
    <t>Ami S. Koshikawa, Masayuki Ohzeki, Tadashi Kadowaki, Kazuyuki Tanaka</t>
  </si>
  <si>
    <t>Improving Quantum Annealing Performance on Embedded Problems</t>
  </si>
  <si>
    <t>Michael R. Zielewski, Mulya Agung, Ryusuke Egawa, Hiroyuki Takizawa</t>
  </si>
  <si>
    <t>Breaking limitation of quantum annealer in solving optimization problems under constraints</t>
  </si>
  <si>
    <t>Masayuki Ohzeki</t>
  </si>
  <si>
    <t>Solving SAT and MaxSAT with a Quantum Annealer: Foundations and a Preliminary Report</t>
  </si>
  <si>
    <t>Zhengbing Bian, Fabian Chudak, William Macready, Aidan Roy, Roberto Sebastiani, Stefano Varotti</t>
  </si>
  <si>
    <t>Solving Inequality-Constrained Binary Optimization Problems on Quantum Annealer</t>
  </si>
  <si>
    <t>Kouki Yonaga, Masamichi J. Miyama, Masayuki Ohzeki</t>
  </si>
  <si>
    <t>Mapping graph coloring to quantum annealing</t>
  </si>
  <si>
    <t>Carla Silva, Ana Aguiar, Priscila M. V. Lima, Ines Dutra</t>
  </si>
  <si>
    <t>Wolfgang Lechner</t>
  </si>
  <si>
    <t>x,5</t>
  </si>
  <si>
    <t>Quantum annealing learning search for solving QUBOproblems</t>
  </si>
  <si>
    <t>Davide Pastorello, Enrico Blanzieri</t>
  </si>
  <si>
    <t>x, 59</t>
  </si>
  <si>
    <t>Two-parameter counter-diabatic driving in quantum annealing</t>
  </si>
  <si>
    <t>Luise Prielinger, Andreas Hartmann, Yu Yamashiro, Kohji Nishimura, Wolfgang Lechner, Hidetoshi Nishimori</t>
  </si>
  <si>
    <t>Unconventional quantum annealing methods for difficult trial problems</t>
  </si>
  <si>
    <t>Zhijie Tang, Eliot Kapit</t>
  </si>
  <si>
    <t>Sweeping quantum annealing algorithm for constrained optimization problems</t>
  </si>
  <si>
    <t>Zheng Yan, Zheng Zhou, Yan-Cheng Wang, Zi Yang Meng, Xue-Feng Zhang</t>
  </si>
  <si>
    <t>Implementation of a Hybrid Classical‑Quantum Annealing Algorithm for Logistic Network Design</t>
  </si>
  <si>
    <t>Yongcheng Ding, Xi Chen, Lucas Lamata, Enrique Solano, Mikel Sanz</t>
  </si>
  <si>
    <t>Parity Quantum Optimization: Compiler</t>
  </si>
  <si>
    <t>Kilian Ender, Roeland ter Hoeven, Benjamin E. Niehoff, Maike Drieb-Schön, Wolfgang Lechner</t>
  </si>
  <si>
    <t>Detecting multiple communities using quantum annealing on the D-Wave system</t>
  </si>
  <si>
    <t>Towards quantum computing based community detection</t>
  </si>
  <si>
    <t>Sana Akbar, Sri Khetwat Saritha</t>
  </si>
  <si>
    <t>Garden optimization problems for benchmarking quantum annealers</t>
  </si>
  <si>
    <t>Carlos D. Gonzalez Calaza, Dennis Willsch, Kristel Michielsen</t>
  </si>
  <si>
    <t>Control of Automated Guided Vehicles without Collision by Quantum Annealer and Digital Devices</t>
  </si>
  <si>
    <t>Masayuki Ohzeki, Akira Miki, Masamichi J. Miyama, Masayoshi Terabe</t>
  </si>
  <si>
    <t>Reinforcement Quantum Annealing: A Hybrid Quantum Learning Automata</t>
  </si>
  <si>
    <t>RaminAyanzadeh, Milton Halem, Tim Finin</t>
  </si>
  <si>
    <t>Bas Lodewijks</t>
  </si>
  <si>
    <t>Mapping NP-hard and NP-complete optimisation problems to quadratic unconstrained binary optimisation problems</t>
  </si>
  <si>
    <t>Mario Fernández-Pendása, Elías F. Combarroc, Sofia Vallecorsad, José Ranillac, Ignacio F.R</t>
  </si>
  <si>
    <t>Quantum approximate optimization of non-planar graph problems on a planar superconducting processor</t>
  </si>
  <si>
    <t>Tobias Stollenwerk, Vincent Michaud, Elisabeth Lobe, Mathieu Picard, Achim Basermann, Thierry Botter</t>
  </si>
  <si>
    <t>Faster quantum and classical SDP approximations for quadratic binary optimization</t>
  </si>
  <si>
    <t>Fernando G.S L. Brandao, Richard Kueng, Daniel Stilck Franc</t>
  </si>
  <si>
    <t>On Quantum Computing for Mixed-Integer Programming</t>
  </si>
  <si>
    <t>Chin-Yao Chang, Eric Jones, Peter Graf</t>
  </si>
  <si>
    <t>Embedding inequality constraints for quantum annealing optimization</t>
  </si>
  <si>
    <t>T. Vyskocil, S. Pakin, and H. N. Djidjev</t>
  </si>
  <si>
    <t>Laszlo Gyongyosi</t>
  </si>
  <si>
    <t>Solving large Maximum Clique problems on a quantum annealer</t>
  </si>
  <si>
    <t>Elijah Pelofske, Georg Hahn, Hristo Djidjev</t>
  </si>
  <si>
    <t>Energy-Efficient Cluster Head Selection via Quantum Approximate Optimization</t>
  </si>
  <si>
    <t>Jaeho Choi, Seunghyeok Oh, Joongheon Kim</t>
  </si>
  <si>
    <t>Circuit Design for K-coloring Problem and it’s Implementation on Near-term Quantum Devices</t>
  </si>
  <si>
    <t>Amit Saha, Debasri Saha, Amlan Chakrabarti</t>
  </si>
  <si>
    <t>Quantum Annealing-Based Software Components: An Experimental Case Study with SAT Solving</t>
  </si>
  <si>
    <t>Assessing Solution Quality of 3SATon a Quantum Annealing Platform</t>
  </si>
  <si>
    <t>Thomas Gabor, Sebastian Zielinski, Sebastian Feld, Christoph Roch,Christian Seidel, Florian Neukart, Isabella Galter, Wolfgang Mauerer, Claudia Linnhoff-Popien</t>
  </si>
  <si>
    <t>Optimizing the optimizer: decomposition techniques for quantum annealing</t>
  </si>
  <si>
    <t>Gideon Bass, Maxwell Henderson, Joshua Heath, Joseph Dulny III</t>
  </si>
  <si>
    <t>Benchmarking Quantum Annealing Controls with Portfolio Optimization</t>
  </si>
  <si>
    <t>Erica Grant, Travis S. Humble, Benjamin Stump</t>
  </si>
  <si>
    <t>A Review of Machine Learning Classification Using Quantum Annealing for Real-world Applications</t>
  </si>
  <si>
    <t>Rajdeep Kumar Nath, Himanshu Thapliyal, Travis S. Humble</t>
  </si>
  <si>
    <t>Efficiently embedding QUBO problems on adiabaticquantum computers</t>
  </si>
  <si>
    <t>Prasanna Date, Robert Patton, Catherine Schuman, Thomas Potok</t>
  </si>
  <si>
    <t>Quantum computing approach to railway dispatching and conflictmanagement optimization on single-track railway lines</t>
  </si>
  <si>
    <t>Krzysztof Domino, Mátyás Koniorczyk, Krzysztof Krawiec, Konrad Jałowiecki, Bartłomiej Gardas</t>
  </si>
  <si>
    <t>Neural Predictor based Quantum Architecture Search</t>
  </si>
  <si>
    <t>Original Paper Name</t>
  </si>
  <si>
    <t>Quantum constraint learning for quantum approximate optimization algorithm</t>
  </si>
  <si>
    <t>Santosh Kumar Radha</t>
  </si>
  <si>
    <t>A study of the performance of classical minimizers in the Quantum Approximate Optimization Algorithm</t>
  </si>
  <si>
    <t>The paper examines the performance of 12 different classical optimizers (gradient-based and gradient-free) within QAOA for the MaxCut problem on different graphs (3-regular: 4,6,8 vertices; non-regular: 6 vertices). All the optimizers are included in the Qiskit Aqua module. The metrics of interest are the obtained energy as well as time-to-solution. The most balanced methods are COBYLA, Powell, and SLSQP. The gradient-based methods are several times slower than the gradient-free ones.</t>
  </si>
  <si>
    <t>Use Cases</t>
  </si>
  <si>
    <t>The paper reviews the current state of the art of community detection in social networks with a focus on quantum computing methods. First, a detailed background together with some reasons for the infeasibility of classical methods for this problem are stated. Thereafter, QC is introduced and and previous work concerning QC for community detection is listed. Thereafter, a performance comparison of several methods is stated with a strong focus on quantum-inspired approaches which cannot be run on a quantum machine.       table 2: review of further studies (already included); focus on inspired</t>
  </si>
  <si>
    <t>focus on quantum-inspired approaches (only QA as counterexample); referred literature already included in SLR</t>
  </si>
  <si>
    <t>The paper presents how an inhomogeneous driving of the applied transverse field can remove first order phase transitions in QA, which would mean exponential scaling of the annealing time. The paper theoretically derives the issue and does not provide experimental data.</t>
  </si>
  <si>
    <t>The paper describes conceptually how an adapted mixing hamiltonian in the QAOA can encode constaints of NP problems. Additionally, some results on maximum vertex cover are stated. The paper can be regarded as the basis for already included work in the SLR.</t>
  </si>
  <si>
    <t>The paper presents the QLS algorithm - a hybrid quantum classical local search heuristic which is specifically adapted and tested on the community detection problem. The algorithm is hardware agnostic and works with quantum annealing as well as gate-based hardware. Furthermore, it should be easily extensible to other problems beside communtiy detection. The proposed decomposition method enables application to large-scale problems and is the basis for subsequent work which is already included in the SLR.</t>
  </si>
  <si>
    <t>Performance of the Quantum Approximate Optimization Algorithm on the Maximum Cut Problem</t>
  </si>
  <si>
    <t>The paper examines the performance of QAOA for the MaxCut problem. For this purpose, the parameters are trained on a whole batch of graph instances to reduce the training costs. The graphs are randomly generated (100 graphs). With this approach and given that QAOA can be implemented efficiently, the QAOA can beat the classical benchmark Goemans-Williamson algorithm for p&gt;=8 and it would require O(N^2*P) gates and a runtime of O(N*P).</t>
  </si>
  <si>
    <t>The paper examines the behavior of QAOA for the example of MaxCut on random graphs (of a given family). It has been shown theoretically as well as numerically that although the parameters of QAOA are fixed, the resulting objective value is similar for different graphs of a given family when the number of variables is large. This leads to two strategies. First, once good parameters have been found for one instance of a family they can be reused for other instances as a good starting point. Second, finding good parameters for smaller instances can be used as good starting points for larger instances (for p fixed).</t>
  </si>
  <si>
    <t>The paper presents a reinforcement-learning approach to find an annealing schedule for QA. The approach is tested on the Grover search problem and the 3-SAT problem. For the Grover search, it has been shown that the approach systematically outperforms the linear path, shows the ideal sqrt(N) scaling, and is applicable even if an analytical non-linear path is not available. For the 3-SAT problem, again, the results are promising and show a high degree of transferability where paths learned for smaller instances can be applied to larger instances. It shall be further noted, that the learned approaches are problem instance independent.</t>
  </si>
  <si>
    <t>The paper explores how different decomposition methods which are specific to the MaxClique problem impact the performance of the obtained results. The approach aims at prunning as much subgraphs from the original problem without loosing information as possible. Within the approach, several choices can be made and are evaluated. The best combination is compared to a standard decomposition method, yielding superior results especially for very sparse and dense graphs.</t>
  </si>
  <si>
    <t>The paper examines how QA performs on hard instances of 3SAT problems with two different postprocessing methods. It is shown that the quality of the solutions decreases at the point where the problems get hard, however not that severe than for classical algorithms. Unfortunately, due to hardware restrictions no large scale test have been performed.</t>
  </si>
  <si>
    <t>The major contribution of the paper lies in a novel QUBO formulation for the CVRP. To increase the possibilities of encoding different scenarios, constraints, etc., the concepts of time, capacity and state are intoduced. The encoding of constraints is not based on quadratic penalty terms. Experimental results are shown for a very primitive and small such QUBO instance, solved via the D-Wave 2000Q.</t>
  </si>
  <si>
    <t>#included</t>
  </si>
  <si>
    <t>The paper presents a classical optimizer for VQAs which is especially designed to exploit the characteristics of such approaches. Based on the fact that the const function can be expressed as a sin function, the ideal parameters can be (single or multiple parameters) identified deterministically. Numerical studies are executed for comparison to gradient-based and gradient-free optimizers for two examples (not including QAOA). In prinicple, the algorithm should work for QAOA too. The following properties have been identified: hyperparameter-free, faster convergence, less dependence on the initial choice of the parameters, and robust against the statistical error.</t>
  </si>
  <si>
    <t>The paper applies quantum annealing (D-Wave 2000Q) to the problem of item listing on e-commerce webpages. First, a formulation of the problem as a quadratic assignment problem (QAP) is stated, which also considers the desired diversity of the listed elements. Second, the QAP is transformed to a QUBO. Third, a decomposition method which is tailored to assignment problems is presented. Numerical experiments show the impact of the diversity factor on the obtained results as well as the performance impact of the proposed decomposition metric compared to qbsolv.</t>
  </si>
  <si>
    <t>theoretical description</t>
  </si>
  <si>
    <t>The paper implements a known algorithm for the prediction of financial crashes on a D-Wave 2000Q. For this purpose, first an according HUBO formulation of the Hamiltonian is given. Next, this HUBO is transformed to a QUBO and subsequently solved via qbsolv and the bespoke hardware. The instance sizes are really just for proof-of-principle and highlight the importance of a multi-qubit connected annealer for such problems (natively able to solve HUBOs).</t>
  </si>
  <si>
    <t>The paper contributes in two ways via an example of deploying QAOA on the community detection problem. First, a multistart optimization approach (APOSMM) is tested and compared with local (gradiend-free) optimizers (those require less objective function evaluations) and the advantages are presented. Second, the reuse of good parameters which have been found for a similar problem has been evaluated for random changes and "worst-case" changes of the problem instance also showing promising results.</t>
  </si>
  <si>
    <t>The paper first theoretically analyzes the dependence of the success probability as a function of the circuit depth. The example at hand therefore is the state transfer on a 1D qubit chain. The analysis is based on the spectral properties of the XY-Hamiltonian. When QAOA is regarded as a quantum annealing procedure with a bang-bang protocol, the problem can be viewed as a quantum control problem. Here, the relation between circuit depth and controllability is explored numerically to confirm the previous analytical results.</t>
  </si>
  <si>
    <t>QA, QAOA</t>
  </si>
  <si>
    <t>The paper explores the links betwenn QA (continuous time and digitized version), QAOA and Quantum Optimal Control from a theoretical point of view. There are two main contributions: First, a technique to obtain a bound on the residual energy (for the case of simple MaxCut problems) is given. Second, by studying the Shannon entropy of adiabatic dynamics, a link between quantum optimal control and a smooth schedule of the digitized QA version is explored (based on the findings of a separate paper).</t>
  </si>
  <si>
    <t>The paper examines the effect of noise on the peformance of QAOA on superconducting hardware (IBMQ X4) via both simulation and on real hardware. The experimental results (based on MaxCut problem) have shown that it is unlikely that the optimal depth of QAOA exceeds 1 due to gate errors and decoherence effects. Especially the effect of gate errors is significant indicating the future challenges even if perfect qubits could be realized.</t>
  </si>
  <si>
    <t>The paper takes a drastically different approach to QAOA by introducing a technique which avoids the outer loop optimization and therefore repeated calls to the QPU to get optimal parameters. The method is based on the problem topology and uses tensor network techniques. Experimental results have shown, that the performance is comparable to ones obtained with the ADAM optimizer. Those have been conducted for the MaxCut problem on regular and random graphs as well as the spin-glas problem. The proposed method is robust to disorder and therefore suitable for NISQ devices. The approach has also been applied and shortly discussed for getting an optimized annealing schedule in quantum annealing.</t>
  </si>
  <si>
    <t>The paper investigates the effects of noise on the QAOA performance regarding the fidelity, cost function and optimal parameters. For the later, it has been figured out that QAOA is noise tolerant, i.e. the optimal parameters for the ideal and noisy case are almost the same. Numerical experiments confirm the given statements.</t>
  </si>
  <si>
    <t>The paper shows how large-scale QAOA problems can be run on the Alibaba Cloud Quantum Development Platform (ACQCP). After the simulation software is explained, two numerical examples are presented. The first dealing with small-cycle-free regular graphs, and the second one dealing with identification of graph isomorphism.</t>
  </si>
  <si>
    <t>SDP</t>
  </si>
  <si>
    <t>The paper proposes a meta-algorithm for approximately solving convex feasibility problem with positive semi-definite constraints using ideas from Gibbs sampling (which can be done efficiently on quantum architectures) and matrix exponent updates. The approach has been considered for semidefinite relaxations of quadratic problems with binary constraints. A classical implementation already scales better than existing classical algorithms with additional speedups for real hardware. Unfortunately, the routines are rather complex and therefore not suitable for NISQ-deives. However, in the outlook the potential feasibility for specific cases is mentioned.</t>
  </si>
  <si>
    <t>not for NISQ devices, theoretical description of algorithm</t>
  </si>
  <si>
    <t xml:space="preserve">The paper presents the results of a large-scale evaluation of QAOA on MaxCut problems using the noiseless Qiskit simulator. There are four main findings: First, optimization of QAOA parameters becomes challenging for derivative-free black box local optimizers even for relatively low number of steps p. Second, in low-depth regime, average approximation ratios attained by QAOA are limited. Third, in low-depth regime, approximation ratios exhibit high degree of variability from one problem instance to another even within the same class. Forth, there is a strong concentration of optimal QAOA parameters, extending the results presented in paper #4. </t>
  </si>
  <si>
    <t>Other approaches</t>
  </si>
  <si>
    <t xml:space="preserve">The paper presents an extension to variational quantum algorithms to tackle the class of mixed binary optimization problems which additinally depend on continuous variables. With the proposed method, e.g. slack variables (and therefore inequality constraints) can be handled directly. This has been tested on the transaction settlement problem (important problem in finance domain). The proposed hybrid approach is characterized by a significant classical computing contribution. </t>
  </si>
  <si>
    <t>The paper first states some theoretical aspects on the locality and symmetry of the QAOA. To overcome the resulting limitations an adapted version, called RQAOA (recursive QAOA) is proposed which is based on the idea of recursively eliminating variables that contribute most to the cost function until the instance size is small enough to be solved via classical means (e.g. brute-force). Numerical experiments show the superiority of RQAOA of level 1 compared to QAOA of level 1.</t>
  </si>
  <si>
    <t>The paper corrects some of the previously introduced mappings from NP-problems to QUBO formulation (done by Lucas 2014). The corrected problems include: clique problem, graph coloring problem, tree problems. In the second part, additional mappings are introduced including: bin packing with integer weights, partitioning problems, numerical three-dimensional matching.</t>
  </si>
  <si>
    <t>The paper proposes to use QAOA not for combinatorial optimization but rather for determining graph isomorphism, which is also considered to be NP-hard. There are several findings. First, it has been theoretically shown that QAOA (p=1) carries the information for # vertices and # triangles of the graph. Second, numerical studies have shown that using randomized angles the energy differences for non-isomorphic graphs are already sufficient even for low p. However, there are also cases with exponentially shrinking energy gaps which makes QAOA for isomophism detection infeasible. In this cases the energy landscape of both graphs are very flat (called decoupling phenomenon). The third part mathematically examines some questions raised in the third part and introduces some concepts like QAOA dynamics and higher-order density matrices.</t>
  </si>
  <si>
    <t>too theoretical and not focused on CO</t>
  </si>
  <si>
    <t>Quantum Cloud Services</t>
  </si>
  <si>
    <t>The paper presents some architectural aspects concerning platforms for hybrid quantum-classical computation especially suited for variational quantum algorithms. Therefore, some bottlenecks and a benchmark are derived and two improvement possibilities are outlined. The methods are implemented in the Rigetti quantum cloud service.</t>
  </si>
  <si>
    <t>The paper presents an approach using policy-gradient-based reinforcement learning for determining parameters of QAOA. Instead of the parameters, the according probability distributions are optimized which are in this case simple Gaussian distributions. Several numerical experiments on single and multi-qubit systems have been conducted. The results show that the proposed algorithm is robust to noise and therefore appropriate for handling the limitations (error, lack of information,...) of current devices. It performes comparable to more sophisticated optimization methods like SDP and other black bock optimization techniques. However, a performace drop for larger problem instances has been identified, leaving the scalability question an open issue. The experiments have been conducted on classical computers.</t>
  </si>
  <si>
    <t>The paper shows how the model of digital-analog quantum computing can be applied to implement QAOA. This regime can be understood as a mixture between continuos QC (e.g. quantum annealing) and digital QC (e.g. gate-based model). The interaction parts of the problem Hamiltonian are usually considered via the annealing step whereas digital gates are applied to single qubits in between. Therefore, coherent errors and SWAP overheads can be circumvented with the cost of other error sources. In some single qubit operation speed regimes, the proposed approach outperformes the traditional QAOA. However, currently there are no NISQ hardware architectures available to implement this mixed approach (but could be in the near term).</t>
  </si>
  <si>
    <t>The paper applies optimal control theory on finding optimal protocols for QA/QAOA. It has been found out, that in cases where there is not enough time to reach the desired state perfectly (which is common), a bang-anneal-bang protocoll is optimal, i.e. starting with digital gates, continuing with annealing and end with digital gates. Some numerical results underpin this statements. There are currently no real devices available to realize the proposed protocol, which is only optimal from a theoretical but not from a practical perspective.</t>
  </si>
  <si>
    <t>The paper benchmarks two physical realizations of phase separation gates. First, the standard decomposition method where the logical gate is decomposed into CZ, single qubit rotation, H, etc. Second, a continuous gate called C-ARB which implements the desired phase separation directly. The example problems have been two exact cover problems of 3 and 7 qubits. It has been found out, that due to the reduction in required gates of the continuous approach, there is less error and deeper circuits favor this approach (although the initial calibration is more demanding). The paper therefore, benchmarks different physical realizations of logical gates.</t>
  </si>
  <si>
    <t>very low level of physical realization of logical gates</t>
  </si>
  <si>
    <t>The paper analyses the locality of QAOA and the main result is, that if the depth of QAOA is less than a d-dependent (d=average degree) constant times log(n) (n=number of vertices), it cannot do better than yielding an optimization ratio of 0.854 (d has to be large). At higher depth the algorithm "sees" the whole graph and there are no such limitations. The analysis covers random graphs. For identifiying independent sets, the QAOA+ (a prunned version of QAOA) has been introduced. Furthermore the locality issues of QAOA concerning distant qubits, distant edges, and the concentration of hamming weight is analysed.</t>
  </si>
  <si>
    <t>The paper is a companion paper to #35 in the Start Set, now considering worst case examples for QAOA at shallow depth. Looking at bipartite random d-regular graphs, due to the locality of QAOA, it has been theoretically shown that for small p and large d, the approximation ration of MaxCut goes to 0.5 and the one of Maximum Independend Set goes to 0. At higher depths these techniques do not apply.</t>
  </si>
  <si>
    <t>theoretical description of combined framework</t>
  </si>
  <si>
    <t>The paper introduces the GM-QAOA approach which is a combination of elements from Grover search and the Quantum Alternating Operator Ansatz. Using this method, the state presparation circuit (which creates equal superposition of all feasible states) is further used for the mixer Hamiltonian. These mixer unitaries are straightforward to implement exactly without the need of Trotterization (i.e. Hamiltonian simulation error). The approach is examined and state preparation is performed for three combinatorial optimization problems, showing the strengths of the approach (e.g. implementability, transition properties, circuit complexity reduction, etc.). However, not all optimization problems are assured to have such state preparation circuits. Still, the approach is too complex to be regarded NISQ friendly.</t>
  </si>
  <si>
    <t xml:space="preserve">The paper presents a performance study of QAOA (noiseless simulations) compared with classical solvers for the MaxCut problem. Introducing a new benchmark metric for QAOA, it has been shown that the performance varies significantly with the graph type and partly between different instances (graph types have been investigated). Furthermore, the choise of an appropriate classical optimizer (APOSMM with BOBYQA) leads to time reduction of 2 orders in magnitude. </t>
  </si>
  <si>
    <t>The paper proposes to use proble-specific parametrized quantum circuits (PQC) of the VQE algorithm to tackle optimization problems with constraints. Via the dynamically created PQC the search space is significantly reduced according to the constraint and the convergence is accelerated. The method has been applied to the TSP and minimum vertex cover problem to construct according PQC. Simulation results show the faster convergence speed.</t>
  </si>
  <si>
    <t>The paper presents an approach for QAOA to effectively consider constraints in network-flow optimization problems (e.g. routing problems). Similar to the Quantum Operator Ansatz, the mixing Hamiltonian ensures to stay in the space of feasible solutions. However, this work explores an analogyy to Quantum electrodynamic (Gauss Law). Furthermore, to avoid isolated loops in the network, the restricted QED is proposed. Numerical simulations show promising results esepcially for the RQED. Although the proposed approach adds complexity to the original QAOA, the Hamiltonians are still local and the number of terms scale linearly with the problem size, making it interesting for near-term NISQ devices.</t>
  </si>
  <si>
    <t>Image Acquisition Planning for Earth Observation Satellites with a Quantum Annealer</t>
  </si>
  <si>
    <t>The paper examines how quantum annealing (D-Wave 2000Q) can be applied to the problem of image acqisition of satellites. Therefore, a QUBO formulation of the problem is given and the annealing approach is experimentally compared with a classical exact solver and a heuristic using two benchmarks: time to exact solution and quality of solution for with fixed time. Two test sets have been generated including problems which are small enough to be treated on a quantum annealer but still of real-world relevance. The results show that the classical solvers still outperform quantum annealing which is, however, already competitive to those approaches.</t>
  </si>
  <si>
    <t>The paper introduces a way to model four common constraints for utilization within VQE. The methodologies are implemented in a real quantum computer for two optimization problems: facility location problem and set packing problem. With the proposed circuits not the whole Hilbert space is explored, but rather the space of feasible states.</t>
  </si>
  <si>
    <t>The paper introduces a hybrid quantum-classical algorithm for financial indexing. The algorithm iteratively discards investments where one part is solved via a classical optimizer and another part (QUBO) by VQE and QAOA respectively. The problem is interesting so far as it is a denser quadratic problem as e.g. MaxCut. Several numerical experiments show the dependence of the results on the quantum ansatz, the classical optimizer and the mathematical encoding. Using soft constraints or limiting the search space to feasible solutions seems benefitial and QAOA seems to be a well-balanced between speed and accuracy.</t>
  </si>
  <si>
    <t>The paper presents an automated approach to tackle the k-coloring problem using Grovers algorithm. The main contribution is the algorithm that automatically (given the adjacency matrix and number of colors as input) generates an oracle specifically tailored for this problem (the general diffusion operator is used). The output from this step is the circuit in QASM format which is then further compiled to actually fit on the physical hardware. The comparator based approach for the oracle construction requires less qubits compared to the state-of-the-art. Experimental results show the basic feasibility of the approach.</t>
  </si>
  <si>
    <t>The paper proposes the Quantum Assisted Eigensolver. The algorithm consists of three steps which mainly follow the Ritz variational method: select an ansatz; compute the matrices (Hamiltonian) i.e. data needed for the expectation value; solve the resulting quadratic problem (with a classical solver). The role of the quantum computer lies in calculating the values of the overlap matrices with the chosen ansatz and therefore to construct the quadratic problem for the classical solver. Not much is said about how this step is done with the quantum computer or how it could be implemented.</t>
  </si>
  <si>
    <t>The paper presents a hybrid quantum classical approach to solve mixed integer problems. Based on Bender's decomposition method, the original problem is separated into a QUBO (solved on a quantum computer) and a linear program (solved classically). Numerical results on the D-Wave 2000Q show the feasibility of the approach.</t>
  </si>
  <si>
    <t>The paper examines how to solve practical railway dispatching problems, namely the delay and conflict management on a single trakc railway line, on a quantum annealer. For this purpose, a QUBO model for the problem has been derived and two real-world problem instances have been solved via quantum annealing (D-Wave 2000Q) and classical solvers (e.g. CPLEX). This proof-of-concepts demonstration revealed that whereas small instances already yield promising results, the solutions for larger problems are far from optimal.</t>
  </si>
  <si>
    <t>The paper applies QAOA to the binary paint shop problem (relevant in automotive industry). The constraint-free problem formulation allows to apply parameters without the need for classical optimization loops based on a method of a previous paper (#7 in 1st Iteration). It has been shown that QAOA can beat a classical greedy heurisitc for the infinite size limit. Furthermore, the binary paint shop problem is even hard to approximate for classical solvers and the case for QAOA is discussed without giving a sufficient answer. Experiments with a trapped ion QC have been conducted which show that the solution quality deteriorates fast with increasing problem size.</t>
  </si>
  <si>
    <t>Applications</t>
  </si>
  <si>
    <t>The paper reviews current approaches of quantum computing to finance where three areas are covered: quantum Monte Carlo for finance, portfolio optimization with QC, machine learning in finance. Within the only interesting topic for our review, portfolio optimization, there is a distinction between fault-tolerant algorithms and NISQ algorithms. Within the NISQ algorithm, the review roughly covers quantum annealing, QAOA and Grover based search methods. The primary literature is however already covered in our review.</t>
  </si>
  <si>
    <t>The paper formally introduces a connection between the symmetries in the optimization problem and in QAOA. The main theoretical result is: permutations of the variables in the objective function, which leave the objective function invariant, lead to equal output probabilities of bitstrings obtained via QAOA which are connected to these permutations. Furthermore, every symmetry in the given problem reduces the dimension of the search space accordingly. To demonstrate the power of these findings, two machine learning approaches are applied for the following task: given certain symmetries in the underlying problems, what is the minimum depth of QAOA to obtain a predefined approximation ratio?</t>
  </si>
  <si>
    <t>The paper presents the quantum tabu algorithm (QTA), a hybrid quantum classical approach which is demonstrated via the travelling salesman problem. It works in the following way: first the overall problem is partitioned (using evolutionary algorithms), second the sub-problems are solved via a quantum annealer in case they have not been solved already and solutions are added to the tabu dictionary, third the solutions are merged using classical algorithms. The advantages of the proposed method are increased control over access to quantum resources and reduced utilization of the same compared to e.g. qbsolv. Experimental results show that QTA performs comparable to qbsolv in terms of solution quality. The code is available on github.</t>
  </si>
  <si>
    <t>The paper introduces a new method to deal with inequality constraints in optimization problems for quantum annealing. For this purpose, a new cost function is defined with the augmented Lagragian method and a hybrid algorithm is developed to solve the instance (basically ADMM where one part is solved on a quantum annealer). Experiments have been conducted on the quadratic knappsack problem. First, the proposed method can solve larger instances than the previous one utilizing slack variables. Second, the denser and larger the graph the more pronounced are the advantages of the proposed method (esp. in terms of computation time compared to Gurobi).</t>
  </si>
  <si>
    <t>The paper presents an approach for embedding penalty constraints of linear inequality type for quantum annealing (specifically applied to the Chimera graph topology). Only several small optimization problems have to be solved to tile a unit cell of the Chimera graph (defined by underlying problem) to enforce the constraint. Therefore, the embedding the embedding only depends on the number of qubits in a cell. Experimental analysis shows that the approach is accurate for classical solvers but solutions with real hardware lack accuracy.</t>
  </si>
  <si>
    <t>embedding is similar to compilation for gate-based approaches: level is too low and not of conceptual interest; Chimera already outdated by Pegasus topoloty</t>
  </si>
  <si>
    <t>The paper benchmarks the quantum annealing technologies offered by D-Wave (DWave2000Q/Advantage and HSSv1/HSSv2) using garden optimization problems. First, a QUBO formulation for these problems is derived and compared to quadratic assignment problems. The subsequent experimental analysis shows the following: For small problems there is no significant performance difference between DWave2000Q and Advantage, whereas Advantage is capable of solving much larger problems. Surprisingly, the HSSv1 produces better results than HSSv2 for instances of 10000 variables or less (cannot embedd more). For problems of size &gt;10000 variables the HSSv2 is faster than QbSolv but produces worse results.</t>
  </si>
  <si>
    <t>Hybrid Quantum Computing - Tabu Search Algorithm for Partitioning Problems: preliminary study on the Traveling Salesman Problem</t>
  </si>
  <si>
    <t>The paper builds on previous work of the authors (paper #60 in Iteration_1) and applies the QTA method which has been proposed therein to the Asymmetric Travelling Salesman Problem (ATSP). After an introduction to the main points of the previous work, the experimental results are presented where QTA is compared to QbSolv on 6 ATSP instances of a well-known library (17-48 nodes). The results confirm the outcomes of #60: QTA performs similar to QbSolv but requires less QC resources.</t>
  </si>
  <si>
    <t>The paper performs a benchmark of QAOA for the MaxCut problem on different graphs (all connected, non-isomorphic, &lt;= 8 vertices). Knowing how the graph structure affects the QAOA performance is important to figure out for which CO problems QAOA might be promising. For this purpose the correlation of some QAOA metrics (probability of finding exact solution, expected cost, approximation ratio, change in approximation ration from p-1 to p) with graph properites (# edges, diameter, #odd cycles, #orbits, bipartite,...) has been figured out. The highest correlation (+ or -) has been between the expected cost and #edges, diameter, clique size, #cut veritces, #odd cycles.</t>
  </si>
  <si>
    <t>The paper extends the concept of Quantum Architecture Search (#21 in start set) and proposes a neural network based predictor to evaluate the performance of the sampled quantum circuits. The idea is, that a neural predictor is trained in advance and then applied to judge, whether a sampled quantum circuit should be further explored. To demonstrate the feasibility of the proposed approach, it has been applied to examples from VQE and QML and compared to random sampling. The predictor guided QAS provides better solutions and requires one order less circuit evaluations. Furthermore, the trained predictor as well as the QAS-designed optimal ansatz can be transferred to problems of different size.</t>
  </si>
  <si>
    <t xml:space="preserve">The paper experimentally examines the role of entanglement on solving QUBOs with VQE. The results are the following: gradient-free optimizers are preferred in case of uncertainty or finite number of measurements (i.e. no wavefunction simulation). CVar is superior to the expectation value of the energy. CVar can also be used in classical optimization methods.Ansätze, which reflect the problem structure (i.e. CNOTs where there are connections between to variables) are benefitial only for sparse and medium-dense problems. Entanglement also is only benefitial for shallow circuits. The success rate saturates for increasing p. The success probability can be correlated to the Hamming distance between the groundstate and first excited state. </t>
  </si>
  <si>
    <t>The paper explores, how the underlying optimization problem and the chosen ansatz affect the energy landscape of VQAs. The focus has been laid on VQAs for solving MaxCut. For this purpose, a family of ansätze consisting of commuting Pauli-X terms only has been proposed. It has been analytically shown that such ansätze, provided they have exponentially many optimization parameters, are free of local minima. If such an ansatz also exists for polynomially many parameters, the problem can also be solved efficiently via classical means. Therefore, this family of ansätze does not provide any advantage but may serve as a basis for further families. One of them has been introduced as XZ-ansätze and has been numerically compared to the X-family and to QAOA. It has been shown, that for many parameters, QAOA outperforms the proposed ansätze. However, the paper nicely shows the importance of considering different ansätze for a particular problem and may serve as a basis for future guided ansatz search.</t>
  </si>
  <si>
    <t>(RQ1)</t>
  </si>
  <si>
    <t>The paper presents an architecture which allows to directly encode higher order constraint binary optimization problems withouth converting them into QUBO form. The approach is a generalization of the LHZ mapping. The approach tackles the problem on a conceptual low level and may serve as a blueprint for next generation quantum optimization devices. No numerical experiments are performed. However, the approach may be implemented on current hardware.</t>
  </si>
  <si>
    <t>The paper proposes an algorithm that enables to deal with arbitrary constraints in QAOA via learning the according mixer Hamiltonian (refer to Quantum Alternating Operator Ansatz). For this purpose, a variational quantum circuit is used to directly learn the required mixer unitary based on two different cost functions. The unitary can then be directly injected into the standard QAOA as the mixer unitary. In order to assess the performance of the proposed method, a new metric has been defined. It has been figured out, that high quality solutions are obtained, but with increasing p the probability of getting into the "unconstrained" part of the search space due to errors in the learning procedure of the mixer unitary increases. A major advantage of the approach is the provided flexibility concerning the trade-off between accuracy and depth of the learnt mixer unitary.</t>
  </si>
  <si>
    <t>The paper presents a framework for theoretically analyzing the behavior of QAOA. The main idea is that, when calculating in the Heisenberg picture, one can derive exact operators (as power series in the parameters) and with these, the behavior (expectation values, etc.) can be related to classical functions that reflect the cost function structure. The primary example is the standard mixing Hamiltonian which is related to a classical function (i.e. create a superposition of bitstrings with certain Hammingweight). When this method is applied to QAOA (p=1) it is shown, that small angle calculations can be efficiently simulated classically. The same holds true for QAOA (p&gt;1) showing that there is no quantum advantage for fixed p when all angles are small (indeed mixing operator angles must be large). A smaller section of the paper is dedicated to applying the framework to other mixing Hamiltonians (in the sense of Quantum Alternating Operator Ansatz). Although several application examples are given, there is no experimental data available.</t>
  </si>
  <si>
    <t>theoretical analytical focus</t>
  </si>
  <si>
    <t>The paper presents a quantum annealing approach called sweeping quantum annealing algorithm (SQA). The main idea is that current thermal and quantum annealing approaches cannot easily deal with local constraints which could be resolved by global movement of decision variable values. The SQA resolves this problem based on the idea of cutting and glueing and it can be readily implemented on current quantum annealers. However, the experimental data to validate the approach has been produced via classical simulation based on the example of a 6x6 Ising lattice.</t>
  </si>
  <si>
    <t>The paper proposes an extension of the CVar (#57 start set) as the underlying cost function instead of the expectation value. The idea is to dynamically change the value of alpha in CVar from a very small value to 1 in the end. By this, the probability of getting stuck in local minima is lowered as the landscape changes for different alphas. Two ascenging modes have been suggested: linear and sigmoid. The approach has been numerically tested within VQE and QAOA in MaxCut, Number Partitioning and Portfolio Optimization. The results are the following: VQE seems more promising with all cost functions (expectation value, CVar, Ascending-CVar) at low circuit depths due to reachability issues of QAOA (in line with other literature). Ascending-CVar gave much greater average overlap with the optimal solution and required less iterations to reach a certain overlap. Ascending-CVar succeeds in more instances to find feasible solutions. The sigmoid mode is slower but favorable for certain "hard" instances over the linear mode.</t>
  </si>
  <si>
    <t>The paper presents two hardware independent methods to reduce the number of required CNOTs in a quantum circuit: an edge coloring based and a Depth First Search (DFS) based one. Whereas the later is superior to the former, it can increase the circuit depth. The proposed optimization is retained after transpilation in qiskit and numerical experiments (qiskit simulator with noise) demonstrate the effectiveness of the approaches. The methods are regarded to be part of the hardware-independent compilation process and therefore are not considered in our review.</t>
  </si>
  <si>
    <t>hardware-indpependent compilation stage is considered</t>
  </si>
  <si>
    <t>The paper analyzes and reviews quantum annealing in the context of machine learning (classification tasks). First, a background on quantum annealing and how it can be integrated into classification workflows is stated. Thereafter, some real-world classification applications have been reviewed from existing literature (e.g. particle physics, computational biology, remote sensing, image recognition). Finally, possible advantages of using quantum annealing in this context are discussed.</t>
  </si>
  <si>
    <t>The paper presents the results from extensive simulations of QAOA for the MaxCut problem under realistic noise. From this data and a comparison with a state-of-the-art classical solver, the cross-over point has been extrapolated to be located between several hundred and thousand qubits. A standard QAOA version (e.g. Nelder-Mead as classical optimizer) has been utilized. The extrapolated point is vague due to the small size of the simulated instances and open questions for large scale applications (e.g. the costs of classically optimizing the parameters for deeper circuits).</t>
  </si>
  <si>
    <t>QA, Other approaches</t>
  </si>
  <si>
    <t>The paper compares the complexity of several quantum approaches for the Hamiltonian Cycle Problem (HCP). All mentioned approaches except quantum annealing are for the fault-tolerant quantum computing era. In order to enable a comparison, a QUBO formulation for the problem has been derived and tested on a small set of graphs with the D-Wave 2X.</t>
  </si>
  <si>
    <t>focus on fault-tolerant approaches, quantum annealing part does not provide novelties compared to already included studies and seems already outdated</t>
  </si>
  <si>
    <t>The paper applies quantum annealing to the real-time multi-robot routing problem. Within this context, classical computation is used to generate candidate paths and the QUBO (a QUBO formulation is stated in the paper), whereas QA is used to solve the QUBO. Classical post-processing is used for validation purposes. Experiments have been conducted with the D-Wave 2000Q and qbsolv for problems of up to 200 roboters. Focus has been laid on the different contributions to the overall computation time which is crucial for such real-time applications. The bottlenecks on the classical side have been figured out to be the creation of the QUBO and the collision detection. On the quantum side the bottlenecks are the communication time and the embedding time.</t>
  </si>
  <si>
    <t>The paper studies the issue of changing the order of the commutative C-PHASE gates in QAOA circuits, which is important to implement in compilers. A novel qubit allocation and initial mapping is proposed which reduces the need for SWAP gates based on information of the problem structure. Second, a greedy heuristic for instruction parallelization is presented. Then, a novel incremental compilation method to reduce added SWAP gates and a variation-aware incremental compilation which prioritizes gate operations with higher reliability are proposed. A detailed comparative analysis demonstrates the feasibility of the proposals. The paper represents a good work on application-specific (MaxCut) compilation strategies for general-purpose compilers.</t>
  </si>
  <si>
    <t>deals with compilation of circuit; too low level</t>
  </si>
  <si>
    <t>Problem Formulation</t>
  </si>
  <si>
    <t>The paper introduces a method to encode graph coloring problems which differs from the standard QUBO form using one-hot encoding. The encoding is problem specific and is based on the idea of encoding the colors binary (e.g. four colors: 00, 01, 10, 11). In case the required number of colors is not 2^x the according forbidden colors are penalized. The proposed method reduces the required qubits from n*k to n*log(k) but increases the circuit depth (not significantly). Furthermore, the number of iterations is significantly reduced. Experiments have been conducted for QA (not extensive, only showing limitations) and QAOA (incl. comparison with standard QAOA).</t>
  </si>
  <si>
    <t>The paper introduces a quantum-enhanced algorithm for simulation based optimization which utilizes the Quantum Amplitude Estimation primitive for quadratic speedup over classical Monte Carlo. The combination with concepts from VQE and QAOA (e.g. parametrized trial function) leads to applicability to discrete problems. The feasibility is demonstrated on some illustrative examples, mainly from the finance domain.</t>
  </si>
  <si>
    <t>utilizes Quantum Amplitude Estimation (not for NISQ)</t>
  </si>
  <si>
    <t>Classical Symmetries and QAOA</t>
  </si>
  <si>
    <t>The paper explores how considering symmetries in the underlying optimization problem can accelerate the energy evaluation within QAOA. The method is applicable to standard as well as recursive QAOA. The main idea is that symmetries impose equivalent classes with respect to the indivdual terms that have to be evaluated and only one representative of each class has to be assessed. To get knowledge on the symmetries of a given problem, known autommorphism solvers can be utilized. Numerical experiments on graphs of up to 10 000 nodes are conducted on two sets: hard instances and easy instances for automorphism solvers. For the first set, a speed-up of 1.79 has been observed, whereas the speed-up for the second class was 8.96 (both p=1). The speed-up is supposed to increase for p&gt;1 as the cost of finding automorphism gets amortized.</t>
  </si>
  <si>
    <t>The paper presents the Quantum Alternating Operator Ansatz, which extends the original QAOA in the sense, that the mixing Hamiltonian is replaced by a mixing Hamiltonian that enforces hard constraints of the optimization problem as it shrinks the search space to the feasible subspace. Two conditions must be fulfilled: First, the feasible subspace must be preserved. Second, transitions between all pairs of feasible states must be provided. The initial state is often an arbitrary feasible state. Some basic families of mixers are introduced via the examples of MaxColorableSubgraph, MaxIndependentSet, MaxColorableInducedSubgraph, and MinGraphColoring. Furthermore, some mappings for ordering and scheduling problems (e.g. TSP) are provided. The proposed mixers are often quite costly to implement. No experiments are conducted. The paper shall serve as a door-opener for this new research direction.</t>
  </si>
  <si>
    <t>The paper studies the performance of four different decomposition methods for quantum annealing via experiments on four optimization problems: random QUBO with time-domain stucture, satellite sub-constellation assignment, symmetric travelling salesman problem, and military maintenance planning and scheduling. The proposed decomposition techniques are: principal component decomposition (PCD), Free-and-Anneal (FA), QbSolv, Iterative Centrality Halo (ICH). The problem instances are of real-world sizes. The experimental results indicated the following: The performance is highly dependent on the structure of the problem graph. Reusing fixed problem embedding and iteratively using the information about sub-QUBO solution to update the remaining global QUBO is essential for efficient algorithms. ICH performs best concerning time-to-solution whereas QbSolv outperforms the other approaches in terms of solution quality and therefore is regarded as the current state-of-the-art decomposition technique.</t>
  </si>
  <si>
    <t>The paper pursues two goals: first it reviews some applications of Gaussian Boson sampling for photonic quantum computing. Second, it demonstrates how these applications are implemented in the Strawberry Field platform. The mentioned combinatorial optimization problems that are tackled via GBS are: dense subgraph identification (every symmetric graph represents the underlying Hafnian of the GBS), Maximum Clique (a dense subgraph figured out by GBS is used as a starting point for a classical local algorithm), and eventually graph similarity (isomorphic graphs yield identical GBS samples and GBS samples can be further processes classically to measure similarity of graphs).</t>
  </si>
  <si>
    <t>The paper demonstrates how tailored versions of QAOA can be applied to two real-world problems from smart-charging electric vehicles. Both problems can be mapped to well-known combinatorial optimization problems (in both cases they are "sub-difficult" instances of the problem family). The first one can be mapped to Max-k-Cut and is solved with a Rydberg atom simulator (implementation of #73 from start_set is used!). The second problem can be mapped to MaximumIndependendSet. For this purpose the underlying graph has to be transformed into a unitary disk graph (done via classical optimization) in order to be naturally embeddeble for Rydberg architectures. The result of the numerical analysis show that the quantum algorithms yield the same or even better approximation ratios as conventional algorithms although the instance sizes are still limited due to the capabilities of the classical simulator.</t>
  </si>
  <si>
    <t>The paper presents a new embedding algorithm for arbitrary QUBOs on a quantum annealer with Chimera topology. The idea is based on a coupling approach between the qubits. Next, the embedding algorithm and its subroutines are presented. Finally, the algorithm is compared to the embedding algorithm from D-Wave. These numerical results show that the proposed one is superior in terms of embedding time, qubit footprint, and accuracy.</t>
  </si>
  <si>
    <t>The paper proposes a generic combined quantum annealing approach which is applied to the Logisitc Network Design Problem. The idea is, that simulated annealing in the outer layer searches for configurations of facility locations whereas the quantum annealer is responsible to solve in the inner layer the remaining part of the QUBO concerning the servicing of the customers with that given configuration. Experimental results on the D-Wave 2000Q and QbSolv have shown a remarkable accuracy and improvements in number of iterations compared to SA and the Lindo solver.</t>
  </si>
  <si>
    <t>The paper basically consists of two parts: the first dealing with an analysis and the second dealing with a classical optimizer inspired by a new Hamiltonian. For our review only the first part may be relevant. In more detail, the performance of the original QAOA (p=1) on the MaxCut of a simple graph has been analytically evaluated. It has been theoretically proven that is outperforms the best known classical approximation algorithm for this special hard cases.</t>
  </si>
  <si>
    <t>only partially considers CO on NISQ devices; only theoretically analyses QAOA (p=1) for MaxCut on simple and special hard cases</t>
  </si>
  <si>
    <t>The paper applies the QAOA on the cluster head selection problem for clustering networks. First, the cluster head selection policy is formulated as a Maximum Weighted Independent Set problem. From this, the objective Hamiltonian (function to be maximized) and constraint Hamiltonian are derived (both consitute phase separator). The mixer is the standard one. Numerical simulations using TensorFlow Quantum on 10-node 3-regular and 10-node 5-regular graphs have been performed and QAOA (p=1,2,...,10) has been compared to a greedy heuristic. With increasing p, the accuracy increased whereas for p=9 and p=10 overwhelming accuracies compared to the greedy algorithm have been obtained (superiority was already given at p=6 adn p=4 for 3- and 5-regular graphs).</t>
  </si>
  <si>
    <t>The paper applies quantum annealing (D-Wave 2000Q and Fujitsu DA) to the problem of controlling automated guided vehicles on a factory floor. First, a QUBO formulation for the problem is given. Subsequent numerical experiments are based on real-world instances of a Japanese manufacturer (10 robots). As the quantum annealer cannot deal with the whole control of the robots, an iterative procedure is applied where optimization concerns just a given time period. The study highlights the limitations of current machines but serves as a demonstration of the feasibility to treat such industrial problems with quantum annealing.</t>
  </si>
  <si>
    <t>actual date has been found to be 2017</t>
  </si>
  <si>
    <t>The paper presents an efficient encoding for the MAX-k-CUT problem for the QAOA (concepts generalizable to other discrete problems). For this purpose, a decomposition of the phase separator based on binary encoding instead of one-hot encoding (with XY-mixers) is proposed, reducing the number of required qubits to n*log(k). Thereafter, an resource requirement analysis of the different encodings is given (qubits and CX gates) and numerical results (based on simulation) further explore the differences between the encodings: binary with standard X mixer, one-hot with standard X mixer, one-hot with standard X mixer and penalty terms, one-hot with XY-mixer. Further advantages of the proposed method are, that it does not need an adaption of the mixing operator (as Quantum Alternating Operator Ansatz) to stay in the feasible subspace, and the energy landscape does not include as much local minima as the one of one-hot encoding. The circuit depth is very low for powers of 2 but is more expensive in CX gates for other k.</t>
  </si>
  <si>
    <t>The paper states a QUBO formulation for the social workers problem. In order to avoid a lot of ancillary variables, an alternative approach of encoding the inequality constraints has been suggested, exploring the specificity of this particular problem. To show the feasibility of the QUBO-formulation, experiments with a quantum exact solver and VQE (QASM Simulator) have been conducted (via IBM Aqua). The paper serves as the basis for #23 in Start_Set, which is not included in the review.</t>
  </si>
  <si>
    <t>The paper contributes in three ways: First, some standard techniques for converting higher order constraint binary optimization problems into QUBO/Ising form are outlined. Second, the D-Wave 2000Q has been used to solve an online advertisement allocation problem, showing superior results of comparing to a greedy heuristic. Third, the PyQUBO software has been shortly explained. A more elaborate explanation is given in #9 (Start_Set).</t>
  </si>
  <si>
    <t xml:space="preserve">The paper utilizes and benchmarks quantum annealing within black-box optimization. Here, the underlying cost function is not accessible. Instead, some data points are sampled from the cost function. Then a surrogate model (QUBO-form in this study) is trained and a acquisition function is built based on these data points. This acquisition model is then optimized via QA, SA and SDP to find the minimum, which represents the next point sampled from the black-box function. This procedure repeats iteratively. Numerical experiments have been conducted comparing QA (D-Wave 2000Q) with SA and SDP on the sparse Sherrington–Kirkpatrick (SK) model as the underlying black-box function, which could in principle be exactly described by the surrogate model. The results show, that there is no significant difference between QA and SA (and therefore thermal and quantum fluctuations), whereas both approaches outperform SDP for this case. Furthermore, a comparison between Bayesian  optimization of combinatorial </t>
  </si>
  <si>
    <t>The paper presents a new community detection algorithm which is based on the Louvain algorithm and can be run on specialized hardware for QUBO problems (QA, DA,...). The main idea is to replace the greedy approach within the Louvain algorithm with local optimization, enabling not only to consider one but several further nodes within one step. For this purpose, different node and cluster selection strategies can be applied. Further hyperparameters of the approach are e.g. the penalty parameter of a constraint. Numerical experiments on 12 benchmark graphs (34-335000 nodes) comparing the approach to the original Louvain and Leiden algorithm shows very promising results, encouraging to replace greedy methods via local optimization also in other settings.</t>
  </si>
  <si>
    <t>The paper introduces a quantum algorithm for restricted k-SAT problems. When k=1, the circuit reduces to QAOA, for k&gt;1 to Grover search. The case for k=3 is discussed in more detail. Utilizing an error-delay strategy, the satisfying instances can be found with high probability.</t>
  </si>
  <si>
    <t>The paper builds on #2 (Start_Set). Quantum annealing is applied to the problem of reduce waiting time of transactions using the 2-phase-protocol. This problem represents the well-known joib-shop-scheduling problem, but considers the additional constraint that respects the conflicts between transactions. First, an according QUBO-formulation is derived. Then, a proof of validity and optimality of this formulation is stated. In order to reduce pre-processing times, a cache with already computed formulas and a pipeline approach are proposed. Finally, a complexity analysis (pre-processing time, required qubits) is given and experimental results on small instances show a speed-up of up to 2.6 compared to simulated annealing.</t>
  </si>
  <si>
    <t>The paper presents an alternative to embedding for encoding of a given problem into the quantum annealing hardware architecture which does not require a direct representation of the problem into the annealer graph. The main idea is, that a objective function (represented in the annealer) is iteratively learned and already visited solutions are penalized via a tabu-matrix. Furthermore, the convergence of the proposed algorithm to a global optimum has been proven.</t>
  </si>
  <si>
    <t>topic: alternative approach to embedding on annealer architecture for encoding a problem; embedding is similar to compilation for gate-based approaches: level is too low and not of conceptual interest</t>
  </si>
  <si>
    <t>The paper benchmarks some quantum annealing approaches for mitigating the problem of the exponentially shrinking energy gap arising during first order transitions. For this purpose, inhomogeneous driving of the transverse field, added transverse couplers, and two RFQA (RFQA-M, RFQA-D) have been benchmarked on an artificially generated and exponentially difficult toy model, which allows to tune the difficulty via steering to the wrong local minimum. The standard uniform sweep method shows exponential scaling concerning the difficulty as expected. Inhomogeneous driving led to nearly constant scaling but is counterproductive when the problem is easier. Similarly, RFQA-M performs very well for the harder instances. The transverse coupler also show improvement, but no difference between ferromagnetic (stochastic Hamiltonian) and anti-ferromagnetic (non-stochastic Hamiltonian) could be identified. Considering also the easy instances, RFQA-D has shown the best scaling advantages.</t>
  </si>
  <si>
    <t>The paper performs a benchmark study on the impact of various quantum controls for quantum annealing using the problem of portfolio selection. The considered metrics are: probability of success and chain breaks. First, the two tested embedding algorithms (clique embedding and CMR) show no significant difference. An increased forward annealing time improves the metrics up to a given point where the quality saturates. The same holds true for spin reversal where 2 transforms seem to be optimal. Lastly, the impact of reverse annealing has been studied. Via a combination of forward and reverse annealing, where the lowest energy state of forward annealing is used as the initial state in reverse anneling, the success probability has been one order higher than with forward annealing alone. Furthermore, reverse annealing with this strategy tends to find lower-energy solutions as compared to forward annealing if the optimum cannot be found.</t>
  </si>
  <si>
    <t>The paper analyzes QAOA as a bang-bang protocol where the overall time of applying the two Hamiltonians in predefined time slots is fixed. The benchmark problem is MAX-2-SAT. The protocols are found via a classical greedy heuristic. The results show, that a minimal amount of time is needed for bang-bang QAOA to achieve non-trivial approximation ratios. However, for larger times the protocol fails to improve the approximation ratio. The used classical heuristic could be a bottleneck for large-scale applications. Furthermore, it is not clear whether the approach can be utilized on NISQ devices due to the high circuit depth.</t>
  </si>
  <si>
    <t>The paper presents how reinforcement learning can be used to find the optimal parameters in the QAOA approach. Using uniform and disordered transverse field ising model as the underlying problem Hamiltonian, a simple proximal policy optimization algorithm has been used employing very small neural networks. The agent learns rather "smooth" control parameters, highlighting the connection between QAOA and digitzed QA protocols. Furthermore, it has been experimentally verified that the strategies learned on small instances (possible to simulate on a computer) can be transferred to larger systems, thereby alleviating the measurement problem.</t>
  </si>
  <si>
    <t>The paper presents a method for quantum annealing which aims at circumventing the bottleneck of staying in the adiabatic regime. For this purpose, a known technique is to use counter-diabatic (CD) driving where an additional Hamiltonian is used to suppress state transitions. This paper contributes by proposing an approximate two-parameter CD Hamiltonian which outperforms traditional QA and the single-parameter CD driving in terms of final ground-state fidelity and residual energy as well as time-to-solution. The method has been shown to be versatile and applicable as it can be implemented in current quantum annealing devices more easily than other approaches. A numerical verification has been given using the p-spin model with p=3. Besides the bespoke advantages, a scaling advantage in the short-time region and a constand speedup in the long-time region have been found out.</t>
  </si>
  <si>
    <t>The paper presents a scaling study concerning quantum annealing (QA), simulated annealing (SA), Spin-Vector-Monte-Carlo (SVMC), and Simulated Quantum Annealing (SQA). For this purpose, a family of problem instances has been constructed for which the optimal annealing time is known. It has been found out that QA and SVMC both outperform SA, but SQA shows the best scaling results. Unfortunately, the designed problem instances and the empirical study heavily rely on the Chimera architecture of the outdated D-Wave 2000Q and therefore the results neither are well generalizable, nor are they up to date.</t>
  </si>
  <si>
    <t>The paper reviews adiabatic quantum computing from a theoretical point of view with a focus on closed-system settings. First, the adiabatic theorem is reviewed, followed by the desciption of some quantum algorithms for AQC (e.g. Grover for ACQ). Thereafter, some proofs of universality of AQC are stated and Hamiltonian quantum complexity theory is discussed. After stochastic Hamiltonians are discussed in detail, some methods on how to circumvent the problem of an vanishing spectral gap are presented before the review is concluded via an outlook on possible future directions.</t>
  </si>
  <si>
    <t>theoretical focus, methods also discussed in already included literature</t>
  </si>
  <si>
    <t>The paper presents a method that circumvents the embedding problem for QA architectures which arise due to quadratic penalty terms. For this purpose, the Hubbard-Stratonovich transformation is utilised. Here, the optimization problem with squared terms is translated to an equivalent optimization problem with linear terms but stochastically fluctuating coefficients. The role of the QA is actually to help iteratively computing this coefficients via sampling. As the proposed method can be regarded an alternative way of of formulation combinatorial optimization problems with constraints, it may also be valuable for CMOS-annealers where full connectivity is assured. After the method is tested on several exampled, including traffic flow problems, it is stated that it might not be applicable to problems where the basic optimization function (without penalty terms) is non-trivial.</t>
  </si>
  <si>
    <t>The paper presents how reinforcement learning (i.e. learning automata) can be applied to improve quantum annealing. The agent adjusts the coefficients of the penalty terms of the Hamiltonian whereas the quantum annealer represents the stochastic environment that provides feedback for the agent. As the quantum annealing part is viewed as a black-box, the approach can be applied on top of any quantum annealing process. As a proof-of-concept, the method is applied to SAT problems and compared to standard QA as well as QA with multiple post-processing actions (SMQC). The results of all experiments show that the proposed approach yields lower energy values and requires fewer samples.</t>
  </si>
  <si>
    <t>The paper presents a method for objective function estimation in gate-model quantum computers which significantly reduces the costs (i.e. in quantum state preparation, quantum computational steps, measurements) and provides an optimized estimate of the state of the quantum computer. The main idea is to utilize some initial measurement results and subsequently increase the precision of the objective function estimation via classical computational steps. The validation of the approach happens analytically.</t>
  </si>
  <si>
    <t>Gate-model</t>
  </si>
  <si>
    <t>focus on low level and fundamental problem of objective function estimation in gate-model quantum computation</t>
  </si>
  <si>
    <t>The paper applies QA (D-Wave 2000Q) to the problem of traffic signal optimization on a square lattice. Therefore, at first the problem is formulated accordingly and casted into Ising form. Quantum annealing is then compared to a local control method and simulated annealing with the same underlying Hamiltonian. The results suggest the superiority of the two global optimization methods compared to the local approach, where QA outperforms SA in most regards. Furthermore, the correspondance between the local and global methods for a certain limit has been shown. Lastly, the paper contributes via an investigation concerning the correlation between a signal and its neighboring signals.</t>
  </si>
  <si>
    <t xml:space="preserve">The paper maps the graph coloring problems to a quantum annealer. The starting point is the problem formulated as a set of constraints which is transformed to an energy minimization problem and subsequently to a QUBO using polynomial reduction. The according QUBO is then solved via four approaches: SA, simulated QA, QA (polynomial reduction via D-Wave library), QA (polynomial reduction via minimum selection). Furthermore, the impact of varying the penalty coefficients concerning the number of solutions is investigated. The results show, that in general the impact is small and that SA and QA produce good heuristics for the graph coloring problem. </t>
  </si>
  <si>
    <t>The paper applies QA to the portfolio optimization problem. After an according QUBO formulation is stated, the problem is solved via forward and reverse annealing where hyperparameter optimization has been applied and a simple greedy heurisitc has been utilized to find an initial solution for reverse annealing. A genetic algorithm has been utilized as a classical benchmark. The best solver appeared to be reverse quantum annealing at minimum annealing time and pause time, which is on average more than 100 times faster than corresponding forwards quantum annealing.</t>
  </si>
  <si>
    <t>Matthew P. Harrigan, Kevin J. Sung, Matthew Neeley, Kevin J. Satzinger, Frank Arute, Kunal Arya, Juan Atalaya, Joseph C. Bardin, Rami Barends, Sergio Boixo, Michael Broughton, Bob B. Buckley, David A. Buell, Brian Burkett, Nicholas Bushnell, Yu Chen, Zijun Chen,  Ben Chiaro, Roberto Collins, William Courtney, Sean Demura, Andrew Dunsworth, Daniel Eppens, Austin Fowler, Brooks Foxen, Craig Gidney, Marissa Giustina, Rob Graff, Steve Habegger, Alan Ho, Sabrina Hong, Trent Huang, L. B. Ioffe, Sergei V. Isakov, Evan Jeffrey, Zhang Jiang, Cody Jones, Dvir Kafri, Kostyantyn Kechedzhi, Julian Kelly, Seon Kim, Paul V. Klimov, Alexander N. Korotkov, Fedor Kostritsa, David Landhuis, Pavel Laptev, Mike Lindmark, Orion Martin, John M. Martinis, Jarrod R. McClean, Matt McEwen, Anthony Megrant, Xiao Mi, Masoud Mohseni, Wojciech Mruczkiewicz, Josh Mutus, Ofer Naaman, Charles Neill, Murphy Yuezhen Niu, Thomas E. O’Brien, Eric Ostby, Andre Petukhov, Harald Putterman, Chris Quintana, Pedram Roushan, Nicholas C. Rubin, Daniel Sank, Vadim Smelyanskiy, Doug Strain, Marco Szalay, Amit Vainsencher, Theodore White, Z. Jamie Yao, Ping Yeh, Adam Zalcman, Leo Zhou, Hartmut Neven, Dave Bacon, Erik Lucero, Edward Farhi &amp; Ryan Babbush</t>
  </si>
  <si>
    <t xml:space="preserve">The paper applies a meta-learner (an LSTM-network) to find optimal parameters for variational quantum algorithms. The performance is compared to state-of-the-art optimizers like L-BFGS-B, Nelder-Mead and evolutionary strategies. Problems under investigation have been MAX-2-SAT (standard QAOA), Graph Bisection (Quantum Alternating Operator Ansatz) and the Free Fermions Model (VQE), whereas simulations have been conducted in three different settings: wave function, sampling, and noisy. The results are the following: the proposed meta-learner outperforms the other optimizers in most cases, is more robust to noise, and is generalizable to larger systems once trained on small instances. </t>
  </si>
  <si>
    <t>The paper presents a performance study of QAOA on the Google Sycamore platform. For this purpose, three problem families are studied: problems that natively fit the hardware topology, MaxCut on random three-regular graphs, and the fully connected Sharrington-Kirkpatrick (SK) model where the last two require extensive compilation. The empirical results using simulators as well as the real device show the following. For hardware-native problems, the performance is independent of the problem size for fixed p which is consistent with the local nature of QAOA (refer to #35 in start_set). For these problems the performance increases until p=3 (for higher p errors outweight). For the problems which require compilation, QAOA performance decreases with problem size due to excessive circuit depth suggesting future challenges to scale near-term implementation of QAOA for such non-native graphs.</t>
  </si>
  <si>
    <t>in contrast to "Hierarchical Improvement of Quantum Approximate Optimization 
Algorithm for Object Detection" the focus lies on ML rather than QC</t>
  </si>
  <si>
    <t>A cross-disciplinary introduction to quantum annealing-based algorithms</t>
  </si>
  <si>
    <t>Salvador E. Venegas-Andraca , William Cruz-Santos, Catherine McGeoch, Marco Lanzagorta</t>
  </si>
  <si>
    <t>The paper provides an introduction to quantum annealing. First, the concepts of computational complexity and combinatorial optimization problems are outlined. Thereafter, simulated annealing, quantum annealing and simulated quantum annealing are introduced, followed by a depiction on D-Wave's quantum annealers (till the Chimera topology). The steps of transforming the optimization problem to a QUBO/Ising model and finding a minor embedding are explained before a short guidance concerning the programming of D-Wave systems is provided. Lastly, the bespoke techniques are applied to two problems: max-SAT and minimum-multicut.</t>
  </si>
  <si>
    <t>Quantum Approximation for Wireless Scheduling</t>
  </si>
  <si>
    <t>Quantum Scheduling for Millimeter-Wave Observation Satellite Constellation</t>
  </si>
  <si>
    <t>Joongheon Kim, Yunseok Kwak, Soyi Jung, Jae-Hyun Kim</t>
  </si>
  <si>
    <t>The paper applies QAOA to an optimization problem in wireless scheduling. First, the problem is formulated as a maximum weight independent set (MWIS) problem. Thereafter, the according problem Hamiltonian of MWIS is stated. Finally, the performance is evaluated based on an implementation using Cirq and TensorFlow-Quantum. For this purpose, a comparison with a classical greedy heuristic in terms of solution quality is conducted. The results show, that for p&gt;8 QAOA outperforms the greedy heuristic where the performance increases with higher p.</t>
  </si>
  <si>
    <t>The paper applies QAOA for satellite scheduling. First, the problem is transformed to the equivalent maximum weighted independent set problem. Thereafter, the problem Hamiltonian is stated. Unfortunately, no experimental data is made available.</t>
  </si>
  <si>
    <t>embedding is similar to compilation for gate-based approaches: level is too low and not of conceptual interest</t>
  </si>
  <si>
    <t>Quantum approximate algorithm for NP optimization problems with constraints</t>
  </si>
  <si>
    <t>The paper presents a way of warm-starting QAOA via a classical SDP-algorithm (using Burer-Monteiro relaxation). In this approach, rather than using equal superposition as the initial state, the results from the SDP program are mapped to the respective Bloch-spheres of the individual qubits. Numerical experiments show, that the proposed approach outperforms standard QAOA only for small p and/or limited training time thus making it valuable in the NISQ era. Furthermore, the SDP causes a flattening of the parameter landscape, especially in Gamma-direction making QAOA less sensitive to initial parameter setting. It has been theoretically shown that the proposed method works best for graphs with so-called antipodal structure, and worst for disconnected graphs. (refer to #25 in Start_set)</t>
  </si>
  <si>
    <t>The paper nummerically shows that for dense instances of SAT problems (i.e. high clause to variable ratio) the QAOA suffers from reachability limitations. This means that it requires deeper circuits to have an adequate ansatz wave function to yield the desired approximate result. The problem persists also when using different driver Hamiltonians. (refer to Farhi paper: needs to see whole graph)</t>
  </si>
  <si>
    <t>The paper compares QAOA with SA and QA in terms of their power to solve certain optimization problems from a theoretical perspective. It has been shown, that there are problems which can be solved by QAOA deterministically for p=1 (producing no entanglement), but which are not feasible for  SA or QA as the local minima are separated by tall and broad walls. As there is no entanglement produced, these problems are also easily solvable via other classical approaches (one of them is outlined in the paper). (refer to #7 of Start_set)</t>
  </si>
  <si>
    <t>The paper evaluates the impact of several factors on the performance of QA on the job-shop scheduling problem. First, the effect of problem formulations and embedding scheme on QA with post-processing is investigated. Second, a modified annealing schedule containing a pause has been used. The results show, that the performance is sensitive to the bespoke factors and that these steps have to be considered together in order to achieve maximum performance. Furthermore, the effect of improved success probability using pausing may be masked depending on the embedding properties.</t>
  </si>
  <si>
    <t>The paper applies the recursive QAOA (RQAOA) to the Max-k-Cut problem. First, QAOA and RQAOA are formulated for this problem using qudits. Then, the theoretical limitations of QAOA for this problem are discussed: For p growing with O(log n) or less, QAOA fails to be better than random guessing for most d-regular bipartite graphs. Then, a classical algorithm is proposed to efficiently simulate p=1 QAOA and RQAOA which serves as a testbed for the subsequent numerical experiments on large-scale instances. The results show that RQAOA clearly outperforms QAOA and is competitive to the Newman benchmark algorithm even at p=1, indicating promising results for p&gt;1 on real devices. The approach requires device capable of qudits (could be encoded in qubits though).</t>
  </si>
  <si>
    <t xml:space="preserve">The paper presents a hybrid approach which includes a quantum algorithm (e.g. QAOA as used in the paper) to solve subproblems in a Brach-and-Price approach (in this case the Restricted Master Problem RMP). The feasibility is demonstrated via the tail assignment problem, where the RMP can be formulated as a Set Partitioning (SP) or Exact Cover (EC) Problem (for finding optimal or just feasible solution respectively). The proposed approaches to solve the SP or EC via QAOA are studied via numerical simulations. The results show the importance of choosing the weights in the problem formulation porperly and the potential issue of required circuit depth. There is still a discrepancy between real-life RMP sizes (1000-10000 variables) and the potetial of NISQ devices, which has to be overcome before current classical solvers within Branch-and-Price can be replaced by superior quantum means. </t>
  </si>
  <si>
    <t>The paper presents a benchmark study of QAOA where three measures are considered: probability of finding the ground state, expectation value, and approximation ratio. The test instances have been a set of weighted MaxCut and a set of 2-satisfiability problems. Numerical experiments have been performed on quantum simulators, on the IBMQ Melbourne device, and on the D-Wave 2000Q for comparison. The experiments have been conducted for p=1 and p&gt;1 respectively. The results show, that the success of QAOA regarding minimization of the expectation value strongly depend on the problem instance, the number of parameters and their initialization. Furthermore, the real device produces rather poor solutions even in cases where the simulator performs well. Although instances that are hard for QAOA seemed to be hard for QA (although the instances have been selected so that no minor embedding has been necessary), QA significantly outperforms QAOA. (relationship between QAOA and QA stated in the Appendix) (compare with #7 in startset and #47 in iter1)</t>
  </si>
  <si>
    <t>The paper deals with QAOA on the MaxCut problem and contributes in three aspects: 
First, a heuristic way of parameter initialisation is presented. Second, using this
approach the QAOA is benchmarked and compared with quantum annealing. It has been
found out, that QAOA can also learn to use diabatic mechanisms and therefore shows
superiour performance for hard graphs (i.e. small spectral gaps). Finally, an 
resource analysis for implementation on a neutral atom based quantum device is outlined. (maybe refer to 47*)</t>
  </si>
  <si>
    <t>Article</t>
  </si>
  <si>
    <t>Classifiaction (Conf., Article, Grey Literature, Book-Chapter)</t>
  </si>
  <si>
    <t>Conf.</t>
  </si>
  <si>
    <t>Book-Chapter</t>
  </si>
  <si>
    <t>Total</t>
  </si>
  <si>
    <t>Start_Set</t>
  </si>
  <si>
    <t>Iteration1</t>
  </si>
  <si>
    <t>Traffic signal optimization on a square lattice with quantum annealing</t>
  </si>
  <si>
    <t>topic: QA for ML (classification)</t>
  </si>
  <si>
    <t>Percentage</t>
  </si>
  <si>
    <t>review article mentioned in SLR for demarcation</t>
  </si>
  <si>
    <t>review without novel concepts</t>
  </si>
  <si>
    <t>01.-05.2021</t>
  </si>
  <si>
    <t>Solution</t>
  </si>
  <si>
    <t>Validation</t>
  </si>
  <si>
    <t>Solution &amp; Validation</t>
  </si>
  <si>
    <t>Iteration 1</t>
  </si>
  <si>
    <t>Solution&amp;Validation</t>
  </si>
  <si>
    <t>Start_set</t>
  </si>
  <si>
    <t>sum</t>
  </si>
  <si>
    <t>Relative</t>
  </si>
  <si>
    <t>Exclusion criteria: not NISQ, technical realizations, no experiments or numerical examples for validation AND very vague description, focus on ML, embedding/compilation, pure error mitigation methods, numerical solvers for parameter optimization; only open-source or institutional access; opinion/position papers/vision papers; systematic literature review;</t>
  </si>
  <si>
    <t>not for CO with NISQ devices</t>
  </si>
  <si>
    <t>not addressing NISQ devices but rather a preliminary step for potential performance improvement for QUBO solvers in general based on constraint programming</t>
  </si>
  <si>
    <t>problem-specific potential post-processing for quadratic assignment problem via QA</t>
  </si>
  <si>
    <t>focus on theory</t>
  </si>
  <si>
    <t>no experimentation on quantum device, only QUBO for one problem instance</t>
  </si>
  <si>
    <t>extension of theory regarding QAOA on 1/k-SAT</t>
  </si>
  <si>
    <t>theory on relation between QAOA and digitized quantum annealing</t>
  </si>
  <si>
    <t>out of scope, review of quantum approaches for finance, relevant primary literature already in our review included</t>
  </si>
  <si>
    <t>problem-specific theoretical analysis and foundational knowledge, analyzed problem: state transfer problem no CO problem</t>
  </si>
  <si>
    <t>compiler level, no implementation on current devices</t>
  </si>
  <si>
    <t>theoretical focus, presents algorithm which may run on NISQ devices only from very theoretical point of view; algorithm is designed for search problems and is basically applicable to the same problems as Grover</t>
  </si>
  <si>
    <t>Journal of Computer and Communications</t>
  </si>
  <si>
    <t>number of studies</t>
  </si>
  <si>
    <t>Computers &amp; Chemical Engineering</t>
  </si>
  <si>
    <t>Energy</t>
  </si>
  <si>
    <t>Physical Review Letters</t>
  </si>
  <si>
    <t>Journal</t>
  </si>
  <si>
    <t>Scientific Reports</t>
  </si>
  <si>
    <t>focus on classical optimizers</t>
  </si>
  <si>
    <t>Summe</t>
  </si>
  <si>
    <t>Quantum</t>
  </si>
  <si>
    <t>IEEE International Conference on Quantum Computing and Engineering (QCE)</t>
  </si>
  <si>
    <t>Quantum Machine Intelligence</t>
  </si>
  <si>
    <t>Symposium on International Database Engineering &amp; Applications</t>
  </si>
  <si>
    <t>Open Journal of Cloud Computing</t>
  </si>
  <si>
    <t>IEEE Transactions on Quantum Engineering</t>
  </si>
  <si>
    <t>Quantum Science and Technology</t>
  </si>
  <si>
    <t>Electronics</t>
  </si>
  <si>
    <t>Applied Sciences</t>
  </si>
  <si>
    <t>IEEE High Performance Extreme Computing Conference</t>
  </si>
  <si>
    <t>International Conference on High Performance Computing in Asia-Pacific Region</t>
  </si>
  <si>
    <t>EPJ Quantum Technology</t>
  </si>
  <si>
    <t>SN Computer Science</t>
  </si>
  <si>
    <t>Frontiers in ICT</t>
  </si>
  <si>
    <t>J. Comput. Appl. Math.</t>
  </si>
  <si>
    <t>International Workshop on Quantum Technology and Optimization Problems</t>
  </si>
  <si>
    <t>4OR</t>
  </si>
  <si>
    <t>Physical Review Applied</t>
  </si>
  <si>
    <t>Conferences and Workshops</t>
  </si>
  <si>
    <t>Algorithms</t>
  </si>
  <si>
    <t>Reports on Progress in Physics</t>
  </si>
  <si>
    <t>Quantum Information Processing</t>
  </si>
  <si>
    <t>International Symposium on Intelligent Data Analysis</t>
  </si>
  <si>
    <t xml:space="preserve">AAAI Conference on Artificial Intelligence </t>
  </si>
  <si>
    <t>Journal of the Physical Society of Japan</t>
  </si>
  <si>
    <t>IEEE/ACM 42nd International Conference on Software Engineering Workshops</t>
  </si>
  <si>
    <t>International Symposium on Quality Electronic Design (ISQED)</t>
  </si>
  <si>
    <t>European Conference on Evolutionary Computation in Combinatorial Optimization (Part of EvoStar)</t>
  </si>
  <si>
    <t>Plos one</t>
  </si>
  <si>
    <t>Frontiers in Computer Science</t>
  </si>
  <si>
    <t>IEEE Congress on Evolutionary Computation (CEC)</t>
  </si>
  <si>
    <t>IEEE International Symposium on Smart Electronic Systems (iSES)</t>
  </si>
  <si>
    <t>International green and sustainable computing conference (IGSC)</t>
  </si>
  <si>
    <t>Bulletin of the American Physical Society</t>
  </si>
  <si>
    <t>SIAM International Conference on Data Mining</t>
  </si>
  <si>
    <t>Advanced Quantum Technologies</t>
  </si>
  <si>
    <t>International Conference on Computational Science</t>
  </si>
  <si>
    <t>ACM Transactions on Quantum Computing</t>
  </si>
  <si>
    <t>Chinese Physics Letters</t>
  </si>
  <si>
    <t>Mathematical and
Scientific Machine Learning</t>
  </si>
  <si>
    <t>ACM SIGSOFT International Workshop on Architectures and Paradigms for Engineering Quantum Software</t>
  </si>
  <si>
    <t>Supercomputing Frontiers and Innovations</t>
  </si>
  <si>
    <t>Design, Automation &amp; Test in Europe Conference &amp; Exhibition (DATE). IEEE</t>
  </si>
  <si>
    <t>book chapter</t>
  </si>
  <si>
    <t>Nature Physics</t>
  </si>
  <si>
    <t>Rank</t>
  </si>
  <si>
    <t>ArXiv</t>
  </si>
  <si>
    <t>Journal Article</t>
  </si>
  <si>
    <t>no empirical example/pracical usage; theoretical focus</t>
  </si>
  <si>
    <t>Exclusion criteria: not NISQ, focus on ML, embedding/compilation, pure error mitigation methods, numerical solvers for parameter optimization; only open-source or institutional access; opinion/position papers/vision papers; systematic literature review; post-processing methods (do not affect quantum algorithm), focus on quantum search,  (technical realizations, no experiments or numerical examples AND very vague description of solution)</t>
  </si>
  <si>
    <t>Max Independent Set and Quantum Alternating Operator Ansatz</t>
  </si>
  <si>
    <t>Accelerated Variational Quantum Eigensolver</t>
  </si>
  <si>
    <t>A QUBO formulation of Minimum Multicut problem instances in trees for D-Wave Quantum Annealers</t>
  </si>
  <si>
    <t>Quantum Annealing Applied to De-Conflicting Optimal Trajectories for Air Traffic Management</t>
  </si>
  <si>
    <t>First results solving arbitrarily structured Maximum Independent Set problems using quantum annealing</t>
  </si>
  <si>
    <t>William cruz-Santos, Salvador e. Venegas-Andraca &amp; Marco Lanzagorta</t>
  </si>
  <si>
    <t>The paper applies QA to the Minimum Multicut problem. Besides the QUBO-formulation, the embedding to the actual Chimera-graph is discusssed. The analysis comprises two mappings as well as numerical scaling issues.</t>
  </si>
  <si>
    <t>Tobias Stollenwerk, Bryan O’Gorman, Davide Venturelli, Salvatore Mandrà , Olga Rodionova, Hokkwan Ng, Banavar Sridhar, Eleanor Gilbert Rieffel, and Rupak Biswas</t>
  </si>
  <si>
    <t>The paper proposes a QUBO mapping for a simplified version of the Air Traffic Management (ATM) conflict-resolution problem for wind-optimal trajectories. Therefore, the problem is mapped to the standard conflict graph (conflict-resolution problem), and hard subproblems are extracted and solved with a D-Wave 2X and 2000Q quantum annealer.</t>
  </si>
  <si>
    <t>Sheir Yarkoni, Aske Plaat, Thomas Bäck</t>
  </si>
  <si>
    <t xml:space="preserve">The paper provides an analysis of the performance of the D-Wave 200Q for random MIS problems and benchmarks to simulated annealing. </t>
  </si>
  <si>
    <t>Zain H. Saleem</t>
  </si>
  <si>
    <t>The paper applies the Quantum Alternating Operator Ansatz to the MIS problem for the square ring, the K(2,3) and the K(3,3)-graph. The analysis comprises the dependence of the algorithm on the depth of the circuit and the initial state.</t>
  </si>
  <si>
    <t>Daochen Wang,Oscar Higgott, and Stephen Brierley</t>
  </si>
  <si>
    <t>A combination of VQE with the Quantum Phase Estimation algorithm is presented for quantum chemistry problems. The solution can be seen as a brdige between potential algorithms of the NISQ era and fault tolerant quantum computing.</t>
  </si>
  <si>
    <t>focus on combination of VQE with QPE for quantum chemistry problems</t>
  </si>
  <si>
    <t>International Journal of Quantum Information</t>
  </si>
  <si>
    <t>IEEE transactions on intelligent transportation systems</t>
  </si>
  <si>
    <t>Topic Area (Problem Formulation, Gate-Based, QA, )</t>
  </si>
  <si>
    <t>Gate-Based</t>
  </si>
  <si>
    <t>Topic Area  (Problem Formulation, Gate-Based, QA, )</t>
  </si>
  <si>
    <t>GB + QA</t>
  </si>
  <si>
    <t>By Topic Area</t>
  </si>
  <si>
    <t>Start Set</t>
  </si>
  <si>
    <t>May,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</si>
</sst>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rgb="FFFF0000"/>
      <name val="Calibri"/>
      <family val="2"/>
      <scheme val="minor"/>
    </font>
    <font>
      <sz val="10"/>
      <color theme="1"/>
      <name val="Arial"/>
      <family val="2"/>
    </font>
    <font>
      <sz val="11"/>
      <name val="Calibri"/>
      <family val="2"/>
      <scheme val="minor"/>
    </font>
    <font>
      <sz val="8"/>
      <name val="Calibri"/>
      <family val="2"/>
      <scheme val="minor"/>
    </font>
    <font>
      <u/>
      <sz val="11"/>
      <color theme="10"/>
      <name val="Calibri"/>
      <family val="2"/>
      <scheme val="minor"/>
    </font>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3">
    <xf numFmtId="0" fontId="0" fillId="0" borderId="0"/>
    <xf numFmtId="0" fontId="6" fillId="0" borderId="0" applyNumberFormat="0" applyFill="0" applyBorder="0" applyAlignment="0" applyProtection="0"/>
    <xf numFmtId="9" fontId="7" fillId="0" borderId="0" applyFont="0" applyFill="0" applyBorder="0" applyAlignment="0" applyProtection="0"/>
  </cellStyleXfs>
  <cellXfs count="23">
    <xf numFmtId="0" fontId="0" fillId="0" borderId="0" xfId="0"/>
    <xf numFmtId="0" fontId="1" fillId="0" borderId="0" xfId="0" applyFont="1"/>
    <xf numFmtId="14" fontId="0" fillId="0" borderId="0" xfId="0" applyNumberFormat="1"/>
    <xf numFmtId="0" fontId="2" fillId="0" borderId="0" xfId="0" applyFont="1"/>
    <xf numFmtId="0" fontId="3" fillId="0" borderId="0" xfId="0" applyFont="1"/>
    <xf numFmtId="0" fontId="4" fillId="0" borderId="0" xfId="0" applyFont="1"/>
    <xf numFmtId="0" fontId="0" fillId="0" borderId="0" xfId="0" applyAlignment="1">
      <alignment wrapText="1"/>
    </xf>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0" fillId="0" borderId="1" xfId="0" applyBorder="1" applyAlignment="1">
      <alignment wrapText="1"/>
    </xf>
    <xf numFmtId="0" fontId="0" fillId="0" borderId="0" xfId="0" applyAlignment="1">
      <alignment horizontal="right"/>
    </xf>
    <xf numFmtId="0" fontId="6" fillId="0" borderId="0" xfId="1"/>
    <xf numFmtId="0" fontId="6" fillId="0" borderId="0" xfId="1" applyFill="1"/>
    <xf numFmtId="0" fontId="1" fillId="0" borderId="0" xfId="0" applyFont="1" applyAlignment="1">
      <alignment horizontal="left"/>
    </xf>
    <xf numFmtId="9" fontId="0" fillId="0" borderId="0" xfId="2" applyFont="1"/>
    <xf numFmtId="0" fontId="0" fillId="2" borderId="0" xfId="0" applyFill="1"/>
    <xf numFmtId="0" fontId="4" fillId="2" borderId="0" xfId="0" applyFont="1" applyFill="1"/>
    <xf numFmtId="0" fontId="1" fillId="2" borderId="0" xfId="0" applyFont="1" applyFill="1"/>
    <xf numFmtId="0" fontId="2" fillId="2" borderId="0" xfId="0" applyFont="1" applyFill="1"/>
    <xf numFmtId="0" fontId="0" fillId="3" borderId="0" xfId="0" applyFill="1"/>
    <xf numFmtId="0" fontId="4" fillId="3" borderId="0" xfId="0" applyFont="1" applyFill="1"/>
    <xf numFmtId="0" fontId="0" fillId="0" borderId="2" xfId="0" applyBorder="1" applyAlignment="1">
      <alignment wrapText="1"/>
    </xf>
  </cellXfs>
  <cellStyles count="3">
    <cellStyle name="Link" xfId="1" builtinId="8"/>
    <cellStyle name="Prozent" xfId="2" builtinId="5"/>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stacked"/>
        <c:varyColors val="0"/>
        <c:ser>
          <c:idx val="0"/>
          <c:order val="0"/>
          <c:tx>
            <c:v>Conference</c:v>
          </c:tx>
          <c:spPr>
            <a:solidFill>
              <a:schemeClr val="accent3">
                <a:shade val="58000"/>
              </a:schemeClr>
            </a:solidFill>
            <a:ln>
              <a:noFill/>
            </a:ln>
            <a:effectLst/>
          </c:spPr>
          <c:invertIfNegative val="0"/>
          <c:cat>
            <c:strRef>
              <c:f>Tabelle1!$C$16:$C$19</c:f>
              <c:strCache>
                <c:ptCount val="4"/>
                <c:pt idx="0">
                  <c:v>2018</c:v>
                </c:pt>
                <c:pt idx="1">
                  <c:v>2019</c:v>
                </c:pt>
                <c:pt idx="2">
                  <c:v>2020</c:v>
                </c:pt>
                <c:pt idx="3">
                  <c:v>May, 2021</c:v>
                </c:pt>
              </c:strCache>
            </c:strRef>
          </c:cat>
          <c:val>
            <c:numRef>
              <c:f>Tabelle1!$D$16:$D$19</c:f>
              <c:numCache>
                <c:formatCode>General</c:formatCode>
                <c:ptCount val="4"/>
                <c:pt idx="0">
                  <c:v>1</c:v>
                </c:pt>
                <c:pt idx="1">
                  <c:v>6</c:v>
                </c:pt>
                <c:pt idx="2">
                  <c:v>13</c:v>
                </c:pt>
                <c:pt idx="3">
                  <c:v>3</c:v>
                </c:pt>
              </c:numCache>
            </c:numRef>
          </c:val>
          <c:extLst>
            <c:ext xmlns:c16="http://schemas.microsoft.com/office/drawing/2014/chart" uri="{C3380CC4-5D6E-409C-BE32-E72D297353CC}">
              <c16:uniqueId val="{00000000-FE72-46A3-9CE7-443CAB54487E}"/>
            </c:ext>
          </c:extLst>
        </c:ser>
        <c:ser>
          <c:idx val="1"/>
          <c:order val="1"/>
          <c:tx>
            <c:strRef>
              <c:f>Tabelle1!$E$15</c:f>
              <c:strCache>
                <c:ptCount val="1"/>
                <c:pt idx="0">
                  <c:v>Journal Article</c:v>
                </c:pt>
              </c:strCache>
            </c:strRef>
          </c:tx>
          <c:spPr>
            <a:solidFill>
              <a:schemeClr val="accent3">
                <a:shade val="86000"/>
              </a:schemeClr>
            </a:solidFill>
            <a:ln>
              <a:noFill/>
            </a:ln>
            <a:effectLst/>
          </c:spPr>
          <c:invertIfNegative val="0"/>
          <c:cat>
            <c:strRef>
              <c:f>Tabelle1!$C$16:$C$19</c:f>
              <c:strCache>
                <c:ptCount val="4"/>
                <c:pt idx="0">
                  <c:v>2018</c:v>
                </c:pt>
                <c:pt idx="1">
                  <c:v>2019</c:v>
                </c:pt>
                <c:pt idx="2">
                  <c:v>2020</c:v>
                </c:pt>
                <c:pt idx="3">
                  <c:v>May, 2021</c:v>
                </c:pt>
              </c:strCache>
            </c:strRef>
          </c:cat>
          <c:val>
            <c:numRef>
              <c:f>Tabelle1!$E$16:$E$19</c:f>
              <c:numCache>
                <c:formatCode>General</c:formatCode>
                <c:ptCount val="4"/>
                <c:pt idx="0">
                  <c:v>2</c:v>
                </c:pt>
                <c:pt idx="1">
                  <c:v>17</c:v>
                </c:pt>
                <c:pt idx="2">
                  <c:v>34</c:v>
                </c:pt>
                <c:pt idx="3">
                  <c:v>20</c:v>
                </c:pt>
              </c:numCache>
            </c:numRef>
          </c:val>
          <c:extLst>
            <c:ext xmlns:c16="http://schemas.microsoft.com/office/drawing/2014/chart" uri="{C3380CC4-5D6E-409C-BE32-E72D297353CC}">
              <c16:uniqueId val="{00000001-FE72-46A3-9CE7-443CAB54487E}"/>
            </c:ext>
          </c:extLst>
        </c:ser>
        <c:ser>
          <c:idx val="3"/>
          <c:order val="3"/>
          <c:tx>
            <c:strRef>
              <c:f>Tabelle1!$F$15</c:f>
              <c:strCache>
                <c:ptCount val="1"/>
                <c:pt idx="0">
                  <c:v>ArXiv</c:v>
                </c:pt>
              </c:strCache>
            </c:strRef>
          </c:tx>
          <c:spPr>
            <a:solidFill>
              <a:schemeClr val="accent3">
                <a:tint val="58000"/>
              </a:schemeClr>
            </a:solidFill>
            <a:ln>
              <a:noFill/>
            </a:ln>
            <a:effectLst/>
          </c:spPr>
          <c:invertIfNegative val="0"/>
          <c:cat>
            <c:strRef>
              <c:f>Tabelle1!$C$16:$C$19</c:f>
              <c:strCache>
                <c:ptCount val="4"/>
                <c:pt idx="0">
                  <c:v>2018</c:v>
                </c:pt>
                <c:pt idx="1">
                  <c:v>2019</c:v>
                </c:pt>
                <c:pt idx="2">
                  <c:v>2020</c:v>
                </c:pt>
                <c:pt idx="3">
                  <c:v>May, 2021</c:v>
                </c:pt>
              </c:strCache>
            </c:strRef>
          </c:cat>
          <c:val>
            <c:numRef>
              <c:f>Tabelle1!$F$16:$F$19</c:f>
              <c:numCache>
                <c:formatCode>General</c:formatCode>
                <c:ptCount val="4"/>
                <c:pt idx="0">
                  <c:v>3</c:v>
                </c:pt>
                <c:pt idx="1">
                  <c:v>10</c:v>
                </c:pt>
                <c:pt idx="2">
                  <c:v>29</c:v>
                </c:pt>
                <c:pt idx="3">
                  <c:v>18</c:v>
                </c:pt>
              </c:numCache>
            </c:numRef>
          </c:val>
          <c:extLst>
            <c:ext xmlns:c16="http://schemas.microsoft.com/office/drawing/2014/chart" uri="{C3380CC4-5D6E-409C-BE32-E72D297353CC}">
              <c16:uniqueId val="{00000003-FE72-46A3-9CE7-443CAB54487E}"/>
            </c:ext>
          </c:extLst>
        </c:ser>
        <c:dLbls>
          <c:showLegendKey val="0"/>
          <c:showVal val="0"/>
          <c:showCatName val="0"/>
          <c:showSerName val="0"/>
          <c:showPercent val="0"/>
          <c:showBubbleSize val="0"/>
        </c:dLbls>
        <c:gapWidth val="150"/>
        <c:overlap val="100"/>
        <c:axId val="1052617279"/>
        <c:axId val="1052616447"/>
        <c:extLst>
          <c:ext xmlns:c15="http://schemas.microsoft.com/office/drawing/2012/chart" uri="{02D57815-91ED-43cb-92C2-25804820EDAC}">
            <c15:filteredBarSeries>
              <c15:ser>
                <c:idx val="2"/>
                <c:order val="2"/>
                <c:tx>
                  <c:v>Book Chapter</c:v>
                </c:tx>
                <c:spPr>
                  <a:solidFill>
                    <a:schemeClr val="accent3">
                      <a:tint val="86000"/>
                    </a:schemeClr>
                  </a:solidFill>
                  <a:ln>
                    <a:noFill/>
                  </a:ln>
                  <a:effectLst/>
                </c:spPr>
                <c:invertIfNegative val="0"/>
                <c:cat>
                  <c:strRef>
                    <c:extLst>
                      <c:ext uri="{02D57815-91ED-43cb-92C2-25804820EDAC}">
                        <c15:formulaRef>
                          <c15:sqref>Tabelle1!$C$16:$C$19</c15:sqref>
                        </c15:formulaRef>
                      </c:ext>
                    </c:extLst>
                    <c:strCache>
                      <c:ptCount val="4"/>
                      <c:pt idx="0">
                        <c:v>2018</c:v>
                      </c:pt>
                      <c:pt idx="1">
                        <c:v>2019</c:v>
                      </c:pt>
                      <c:pt idx="2">
                        <c:v>2020</c:v>
                      </c:pt>
                      <c:pt idx="3">
                        <c:v>May, 2021</c:v>
                      </c:pt>
                    </c:strCache>
                  </c:strRef>
                </c:cat>
                <c:val>
                  <c:numRef>
                    <c:extLst>
                      <c:ext uri="{02D57815-91ED-43cb-92C2-25804820EDAC}">
                        <c15:formulaRef>
                          <c15:sqref>Tabelle1!$H$16:$H$19</c15:sqref>
                        </c15:formulaRef>
                      </c:ext>
                    </c:extLst>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E72-46A3-9CE7-443CAB54487E}"/>
                  </c:ext>
                </c:extLst>
              </c15:ser>
            </c15:filteredBarSeries>
          </c:ext>
        </c:extLst>
      </c:barChart>
      <c:catAx>
        <c:axId val="105261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616447"/>
        <c:crosses val="autoZero"/>
        <c:auto val="1"/>
        <c:lblAlgn val="ctr"/>
        <c:lblOffset val="100"/>
        <c:noMultiLvlLbl val="0"/>
      </c:catAx>
      <c:valAx>
        <c:axId val="105261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617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stacked"/>
        <c:varyColors val="0"/>
        <c:ser>
          <c:idx val="0"/>
          <c:order val="0"/>
          <c:tx>
            <c:strRef>
              <c:f>Tabelle1!$C$64</c:f>
              <c:strCache>
                <c:ptCount val="1"/>
                <c:pt idx="0">
                  <c:v>Solution</c:v>
                </c:pt>
              </c:strCache>
            </c:strRef>
          </c:tx>
          <c:spPr>
            <a:solidFill>
              <a:schemeClr val="accent3">
                <a:shade val="65000"/>
              </a:schemeClr>
            </a:solidFill>
            <a:ln>
              <a:noFill/>
            </a:ln>
            <a:effectLst/>
          </c:spPr>
          <c:invertIfNegative val="0"/>
          <c:cat>
            <c:strRef>
              <c:f>Tabelle1!$B$65:$B$68</c:f>
              <c:strCache>
                <c:ptCount val="4"/>
                <c:pt idx="0">
                  <c:v>2018</c:v>
                </c:pt>
                <c:pt idx="1">
                  <c:v>2019</c:v>
                </c:pt>
                <c:pt idx="2">
                  <c:v>2020</c:v>
                </c:pt>
                <c:pt idx="3">
                  <c:v>01.-05.2021</c:v>
                </c:pt>
              </c:strCache>
            </c:strRef>
          </c:cat>
          <c:val>
            <c:numRef>
              <c:f>Tabelle1!$C$65:$C$68</c:f>
              <c:numCache>
                <c:formatCode>General</c:formatCode>
                <c:ptCount val="4"/>
                <c:pt idx="0">
                  <c:v>0.16666666666666666</c:v>
                </c:pt>
                <c:pt idx="1">
                  <c:v>9.0909090909090912E-2</c:v>
                </c:pt>
                <c:pt idx="2">
                  <c:v>9.45945945945946E-2</c:v>
                </c:pt>
                <c:pt idx="3">
                  <c:v>0</c:v>
                </c:pt>
              </c:numCache>
            </c:numRef>
          </c:val>
          <c:extLst>
            <c:ext xmlns:c16="http://schemas.microsoft.com/office/drawing/2014/chart" uri="{C3380CC4-5D6E-409C-BE32-E72D297353CC}">
              <c16:uniqueId val="{00000000-0A8B-4D50-A0F5-A2D76F8C9947}"/>
            </c:ext>
          </c:extLst>
        </c:ser>
        <c:ser>
          <c:idx val="1"/>
          <c:order val="1"/>
          <c:tx>
            <c:strRef>
              <c:f>Tabelle1!$D$64</c:f>
              <c:strCache>
                <c:ptCount val="1"/>
                <c:pt idx="0">
                  <c:v>Solution &amp; Validation</c:v>
                </c:pt>
              </c:strCache>
            </c:strRef>
          </c:tx>
          <c:spPr>
            <a:solidFill>
              <a:schemeClr val="accent3"/>
            </a:solidFill>
            <a:ln>
              <a:noFill/>
            </a:ln>
            <a:effectLst/>
          </c:spPr>
          <c:invertIfNegative val="0"/>
          <c:cat>
            <c:strRef>
              <c:f>Tabelle1!$B$65:$B$68</c:f>
              <c:strCache>
                <c:ptCount val="4"/>
                <c:pt idx="0">
                  <c:v>2018</c:v>
                </c:pt>
                <c:pt idx="1">
                  <c:v>2019</c:v>
                </c:pt>
                <c:pt idx="2">
                  <c:v>2020</c:v>
                </c:pt>
                <c:pt idx="3">
                  <c:v>01.-05.2021</c:v>
                </c:pt>
              </c:strCache>
            </c:strRef>
          </c:cat>
          <c:val>
            <c:numRef>
              <c:f>Tabelle1!$D$65:$D$68</c:f>
              <c:numCache>
                <c:formatCode>General</c:formatCode>
                <c:ptCount val="4"/>
                <c:pt idx="0">
                  <c:v>0.5</c:v>
                </c:pt>
                <c:pt idx="1">
                  <c:v>0.54545454545454541</c:v>
                </c:pt>
                <c:pt idx="2">
                  <c:v>0.70270270270270274</c:v>
                </c:pt>
                <c:pt idx="3">
                  <c:v>0.73170731707317072</c:v>
                </c:pt>
              </c:numCache>
            </c:numRef>
          </c:val>
          <c:extLst>
            <c:ext xmlns:c16="http://schemas.microsoft.com/office/drawing/2014/chart" uri="{C3380CC4-5D6E-409C-BE32-E72D297353CC}">
              <c16:uniqueId val="{00000001-0A8B-4D50-A0F5-A2D76F8C9947}"/>
            </c:ext>
          </c:extLst>
        </c:ser>
        <c:ser>
          <c:idx val="2"/>
          <c:order val="2"/>
          <c:tx>
            <c:strRef>
              <c:f>Tabelle1!$E$64</c:f>
              <c:strCache>
                <c:ptCount val="1"/>
                <c:pt idx="0">
                  <c:v>Validation</c:v>
                </c:pt>
              </c:strCache>
            </c:strRef>
          </c:tx>
          <c:spPr>
            <a:solidFill>
              <a:schemeClr val="accent3">
                <a:tint val="65000"/>
              </a:schemeClr>
            </a:solidFill>
            <a:ln>
              <a:noFill/>
            </a:ln>
            <a:effectLst/>
          </c:spPr>
          <c:invertIfNegative val="0"/>
          <c:cat>
            <c:strRef>
              <c:f>Tabelle1!$B$65:$B$68</c:f>
              <c:strCache>
                <c:ptCount val="4"/>
                <c:pt idx="0">
                  <c:v>2018</c:v>
                </c:pt>
                <c:pt idx="1">
                  <c:v>2019</c:v>
                </c:pt>
                <c:pt idx="2">
                  <c:v>2020</c:v>
                </c:pt>
                <c:pt idx="3">
                  <c:v>01.-05.2021</c:v>
                </c:pt>
              </c:strCache>
            </c:strRef>
          </c:cat>
          <c:val>
            <c:numRef>
              <c:f>Tabelle1!$E$65:$E$68</c:f>
              <c:numCache>
                <c:formatCode>General</c:formatCode>
                <c:ptCount val="4"/>
                <c:pt idx="0">
                  <c:v>0.33333333333333331</c:v>
                </c:pt>
                <c:pt idx="1">
                  <c:v>0.36363636363636365</c:v>
                </c:pt>
                <c:pt idx="2">
                  <c:v>0.20270270270270271</c:v>
                </c:pt>
                <c:pt idx="3">
                  <c:v>0.26829268292682928</c:v>
                </c:pt>
              </c:numCache>
            </c:numRef>
          </c:val>
          <c:extLst>
            <c:ext xmlns:c16="http://schemas.microsoft.com/office/drawing/2014/chart" uri="{C3380CC4-5D6E-409C-BE32-E72D297353CC}">
              <c16:uniqueId val="{00000002-0A8B-4D50-A0F5-A2D76F8C9947}"/>
            </c:ext>
          </c:extLst>
        </c:ser>
        <c:dLbls>
          <c:showLegendKey val="0"/>
          <c:showVal val="0"/>
          <c:showCatName val="0"/>
          <c:showSerName val="0"/>
          <c:showPercent val="0"/>
          <c:showBubbleSize val="0"/>
        </c:dLbls>
        <c:gapWidth val="150"/>
        <c:overlap val="100"/>
        <c:axId val="1973858367"/>
        <c:axId val="2101372655"/>
      </c:barChart>
      <c:catAx>
        <c:axId val="197385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372655"/>
        <c:crosses val="autoZero"/>
        <c:auto val="1"/>
        <c:lblAlgn val="ctr"/>
        <c:lblOffset val="100"/>
        <c:noMultiLvlLbl val="0"/>
      </c:catAx>
      <c:valAx>
        <c:axId val="210137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858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162709</xdr:colOff>
      <xdr:row>23</xdr:row>
      <xdr:rowOff>50875</xdr:rowOff>
    </xdr:from>
    <xdr:to>
      <xdr:col>14</xdr:col>
      <xdr:colOff>749001</xdr:colOff>
      <xdr:row>38</xdr:row>
      <xdr:rowOff>50875</xdr:rowOff>
    </xdr:to>
    <xdr:graphicFrame macro="">
      <xdr:nvGraphicFramePr>
        <xdr:cNvPr id="2" name="Chart 1">
          <a:extLst>
            <a:ext uri="{FF2B5EF4-FFF2-40B4-BE49-F238E27FC236}">
              <a16:creationId xmlns:a16="http://schemas.microsoft.com/office/drawing/2014/main" id="{73095CB1-F3BB-4B25-A056-119B2EF474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263337</xdr:colOff>
      <xdr:row>39</xdr:row>
      <xdr:rowOff>180414</xdr:rowOff>
    </xdr:from>
    <xdr:to>
      <xdr:col>14</xdr:col>
      <xdr:colOff>969308</xdr:colOff>
      <xdr:row>54</xdr:row>
      <xdr:rowOff>66114</xdr:rowOff>
    </xdr:to>
    <xdr:graphicFrame macro="">
      <xdr:nvGraphicFramePr>
        <xdr:cNvPr id="4" name="Diagramm 3">
          <a:extLst>
            <a:ext uri="{FF2B5EF4-FFF2-40B4-BE49-F238E27FC236}">
              <a16:creationId xmlns:a16="http://schemas.microsoft.com/office/drawing/2014/main" id="{C9D3F648-704D-4304-A1D4-B53116E87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FD6E5-4BD4-46E3-8563-5F57B060FED2}">
  <dimension ref="A1:O134"/>
  <sheetViews>
    <sheetView zoomScaleNormal="100" workbookViewId="0">
      <selection activeCell="K6" sqref="K6"/>
    </sheetView>
  </sheetViews>
  <sheetFormatPr baseColWidth="10" defaultColWidth="11.5546875" defaultRowHeight="14.4" x14ac:dyDescent="0.3"/>
  <cols>
    <col min="6" max="6" width="6.6640625" customWidth="1"/>
    <col min="7" max="7" width="14" customWidth="1"/>
    <col min="8" max="8" width="6.33203125" customWidth="1"/>
    <col min="11" max="11" width="16.6640625" customWidth="1"/>
    <col min="15" max="15" width="11.5546875" style="11"/>
  </cols>
  <sheetData>
    <row r="1" spans="1:15" x14ac:dyDescent="0.3">
      <c r="E1">
        <f>COUNTIF(H4:H88,"S")</f>
        <v>6</v>
      </c>
      <c r="G1">
        <f>COUNTIF(H4:H88,"S, V")</f>
        <v>30</v>
      </c>
      <c r="H1">
        <f>COUNTIF(H4:H88,"V")</f>
        <v>10</v>
      </c>
      <c r="J1">
        <f>COUNTIFS(I4:I202, "Gate-Based",M4:M202,"yes")+COUNTIFS(I4:I202, "GB + QA",M4:M202,"yes")</f>
        <v>34</v>
      </c>
      <c r="K1">
        <f>COUNTIFS(I4:I202, "QA",M4:M202,"yes")+COUNTIFS(I4:I202, "GB + QA",M4:M202,"yes")</f>
        <v>18</v>
      </c>
      <c r="M1">
        <f>COUNTIFS(I4:I202, "Other Approaches",M4:M202,"yes")</f>
        <v>1</v>
      </c>
    </row>
    <row r="2" spans="1:15" x14ac:dyDescent="0.3">
      <c r="G2">
        <f>COUNTIF(H4:H89,"S,V")</f>
        <v>16</v>
      </c>
      <c r="N2" s="5" t="s">
        <v>772</v>
      </c>
    </row>
    <row r="3" spans="1:15" x14ac:dyDescent="0.3">
      <c r="A3" s="1" t="s">
        <v>220</v>
      </c>
      <c r="B3" s="1" t="s">
        <v>0</v>
      </c>
      <c r="C3" s="1" t="s">
        <v>1</v>
      </c>
      <c r="D3" s="1" t="s">
        <v>2</v>
      </c>
      <c r="E3" s="1" t="s">
        <v>3</v>
      </c>
      <c r="F3" s="1" t="s">
        <v>4</v>
      </c>
      <c r="G3" s="1" t="s">
        <v>5</v>
      </c>
      <c r="H3" s="1" t="s">
        <v>6</v>
      </c>
      <c r="I3" s="1" t="s">
        <v>791</v>
      </c>
      <c r="J3" s="1" t="s">
        <v>7</v>
      </c>
      <c r="K3" s="1" t="s">
        <v>8</v>
      </c>
      <c r="L3" s="1"/>
      <c r="M3" s="1" t="s">
        <v>13</v>
      </c>
      <c r="N3" s="1" t="s">
        <v>15</v>
      </c>
      <c r="O3" s="14" t="s">
        <v>682</v>
      </c>
    </row>
    <row r="4" spans="1:15" x14ac:dyDescent="0.3">
      <c r="A4">
        <f>COUNTIF(M4:M299, "yes")</f>
        <v>63</v>
      </c>
      <c r="B4" s="17">
        <v>1</v>
      </c>
      <c r="C4" t="s">
        <v>10</v>
      </c>
      <c r="D4" t="s">
        <v>9</v>
      </c>
      <c r="E4">
        <v>2020</v>
      </c>
      <c r="F4" t="s">
        <v>11</v>
      </c>
      <c r="G4" s="2">
        <v>44302</v>
      </c>
      <c r="J4" t="s">
        <v>22</v>
      </c>
      <c r="M4" t="s">
        <v>14</v>
      </c>
      <c r="N4" t="s">
        <v>23</v>
      </c>
    </row>
    <row r="5" spans="1:15" x14ac:dyDescent="0.3">
      <c r="A5">
        <f>COUNTIF(M4:M299, "no")</f>
        <v>16</v>
      </c>
      <c r="B5" s="20">
        <v>2</v>
      </c>
      <c r="C5" t="s">
        <v>10</v>
      </c>
      <c r="D5" t="s">
        <v>16</v>
      </c>
      <c r="E5">
        <v>2020</v>
      </c>
      <c r="F5" t="s">
        <v>17</v>
      </c>
      <c r="G5" s="2">
        <v>44303</v>
      </c>
      <c r="H5" t="s">
        <v>171</v>
      </c>
      <c r="I5" t="s">
        <v>103</v>
      </c>
      <c r="J5" t="s">
        <v>12</v>
      </c>
      <c r="K5" t="s">
        <v>19</v>
      </c>
      <c r="M5" t="s">
        <v>18</v>
      </c>
      <c r="O5" s="11" t="s">
        <v>683</v>
      </c>
    </row>
    <row r="6" spans="1:15" x14ac:dyDescent="0.3">
      <c r="B6" s="20">
        <v>3</v>
      </c>
      <c r="C6" t="s">
        <v>10</v>
      </c>
      <c r="D6" t="s">
        <v>20</v>
      </c>
      <c r="E6">
        <v>2021</v>
      </c>
      <c r="F6" t="s">
        <v>21</v>
      </c>
      <c r="G6" s="2">
        <v>44304</v>
      </c>
      <c r="H6" t="s">
        <v>171</v>
      </c>
      <c r="I6" t="s">
        <v>48</v>
      </c>
      <c r="J6" t="s">
        <v>22</v>
      </c>
      <c r="K6" t="s">
        <v>24</v>
      </c>
      <c r="M6" t="s">
        <v>18</v>
      </c>
      <c r="O6" s="11" t="s">
        <v>681</v>
      </c>
    </row>
    <row r="7" spans="1:15" x14ac:dyDescent="0.3">
      <c r="B7" s="17">
        <v>4</v>
      </c>
      <c r="C7" t="s">
        <v>26</v>
      </c>
      <c r="D7" t="s">
        <v>25</v>
      </c>
      <c r="E7">
        <v>2020</v>
      </c>
      <c r="F7" t="s">
        <v>27</v>
      </c>
      <c r="G7" s="2">
        <v>44304</v>
      </c>
      <c r="I7" t="s">
        <v>28</v>
      </c>
      <c r="J7" t="s">
        <v>22</v>
      </c>
      <c r="M7" t="s">
        <v>14</v>
      </c>
      <c r="N7" t="s">
        <v>29</v>
      </c>
    </row>
    <row r="8" spans="1:15" x14ac:dyDescent="0.3">
      <c r="B8" s="21">
        <v>5</v>
      </c>
      <c r="C8" t="s">
        <v>26</v>
      </c>
      <c r="D8" s="13" t="s">
        <v>30</v>
      </c>
      <c r="E8">
        <v>2018</v>
      </c>
      <c r="F8" t="s">
        <v>31</v>
      </c>
      <c r="G8" s="2">
        <v>44304</v>
      </c>
      <c r="H8" t="s">
        <v>195</v>
      </c>
      <c r="I8" t="s">
        <v>617</v>
      </c>
      <c r="J8" t="s">
        <v>22</v>
      </c>
      <c r="K8" t="s">
        <v>32</v>
      </c>
      <c r="M8" t="s">
        <v>18</v>
      </c>
      <c r="N8" s="3"/>
      <c r="O8" s="11" t="s">
        <v>26</v>
      </c>
    </row>
    <row r="9" spans="1:15" x14ac:dyDescent="0.3">
      <c r="B9" s="17">
        <v>6</v>
      </c>
      <c r="C9" t="s">
        <v>26</v>
      </c>
      <c r="D9" s="12" t="s">
        <v>33</v>
      </c>
      <c r="E9">
        <v>2018</v>
      </c>
      <c r="F9" t="s">
        <v>34</v>
      </c>
      <c r="G9" s="2">
        <v>44305</v>
      </c>
      <c r="I9" t="s">
        <v>28</v>
      </c>
      <c r="J9" t="s">
        <v>22</v>
      </c>
      <c r="M9" t="s">
        <v>14</v>
      </c>
      <c r="N9" s="5" t="s">
        <v>703</v>
      </c>
    </row>
    <row r="10" spans="1:15" x14ac:dyDescent="0.3">
      <c r="B10" s="21">
        <v>7</v>
      </c>
      <c r="C10" t="s">
        <v>37</v>
      </c>
      <c r="D10" t="s">
        <v>245</v>
      </c>
      <c r="E10">
        <v>2020</v>
      </c>
      <c r="F10" t="s">
        <v>35</v>
      </c>
      <c r="G10" s="2">
        <v>44305</v>
      </c>
      <c r="H10" t="s">
        <v>172</v>
      </c>
      <c r="I10" t="s">
        <v>792</v>
      </c>
      <c r="J10" t="s">
        <v>40</v>
      </c>
      <c r="K10" t="s">
        <v>680</v>
      </c>
      <c r="M10" t="s">
        <v>18</v>
      </c>
      <c r="O10" s="11" t="s">
        <v>681</v>
      </c>
    </row>
    <row r="11" spans="1:15" x14ac:dyDescent="0.3">
      <c r="B11" s="20">
        <v>8</v>
      </c>
      <c r="C11" t="s">
        <v>26</v>
      </c>
      <c r="D11" s="12" t="s">
        <v>38</v>
      </c>
      <c r="E11">
        <v>2021</v>
      </c>
      <c r="F11" t="s">
        <v>39</v>
      </c>
      <c r="G11" s="2">
        <v>44309</v>
      </c>
      <c r="H11" t="s">
        <v>171</v>
      </c>
      <c r="I11" t="s">
        <v>792</v>
      </c>
      <c r="J11" t="s">
        <v>40</v>
      </c>
      <c r="K11" t="s">
        <v>41</v>
      </c>
      <c r="M11" t="s">
        <v>18</v>
      </c>
      <c r="O11" s="11" t="s">
        <v>26</v>
      </c>
    </row>
    <row r="12" spans="1:15" x14ac:dyDescent="0.3">
      <c r="B12" s="21">
        <v>9</v>
      </c>
      <c r="C12" t="s">
        <v>26</v>
      </c>
      <c r="D12" s="12" t="s">
        <v>42</v>
      </c>
      <c r="E12">
        <v>2021</v>
      </c>
      <c r="F12" t="s">
        <v>43</v>
      </c>
      <c r="G12" s="2">
        <v>44310</v>
      </c>
      <c r="H12" t="s">
        <v>171</v>
      </c>
      <c r="I12" t="s">
        <v>617</v>
      </c>
      <c r="J12" t="s">
        <v>273</v>
      </c>
      <c r="K12" t="s">
        <v>45</v>
      </c>
      <c r="M12" t="s">
        <v>18</v>
      </c>
      <c r="O12" s="11" t="s">
        <v>26</v>
      </c>
    </row>
    <row r="13" spans="1:15" x14ac:dyDescent="0.3">
      <c r="B13" s="21">
        <v>10</v>
      </c>
      <c r="C13" t="s">
        <v>26</v>
      </c>
      <c r="D13" s="12" t="s">
        <v>46</v>
      </c>
      <c r="E13">
        <v>2021</v>
      </c>
      <c r="F13" t="s">
        <v>47</v>
      </c>
      <c r="G13" s="2">
        <v>44310</v>
      </c>
      <c r="H13" t="s">
        <v>171</v>
      </c>
      <c r="I13" t="s">
        <v>792</v>
      </c>
      <c r="J13" t="s">
        <v>22</v>
      </c>
      <c r="K13" t="s">
        <v>49</v>
      </c>
      <c r="M13" t="s">
        <v>18</v>
      </c>
      <c r="O13" s="11" t="s">
        <v>26</v>
      </c>
    </row>
    <row r="14" spans="1:15" x14ac:dyDescent="0.3">
      <c r="B14" s="21">
        <v>11</v>
      </c>
      <c r="C14" t="s">
        <v>26</v>
      </c>
      <c r="D14" s="12" t="s">
        <v>50</v>
      </c>
      <c r="E14">
        <v>2021</v>
      </c>
      <c r="F14" t="s">
        <v>51</v>
      </c>
      <c r="G14" s="2">
        <v>44311</v>
      </c>
      <c r="H14" t="s">
        <v>171</v>
      </c>
      <c r="I14" t="s">
        <v>792</v>
      </c>
      <c r="J14" t="s">
        <v>22</v>
      </c>
      <c r="K14" t="s">
        <v>52</v>
      </c>
      <c r="M14" t="s">
        <v>18</v>
      </c>
      <c r="O14" s="11" t="s">
        <v>26</v>
      </c>
    </row>
    <row r="15" spans="1:15" x14ac:dyDescent="0.3">
      <c r="B15" s="16">
        <v>12</v>
      </c>
      <c r="C15" t="s">
        <v>26</v>
      </c>
      <c r="D15" s="12" t="s">
        <v>53</v>
      </c>
      <c r="E15">
        <v>2021</v>
      </c>
      <c r="F15" t="s">
        <v>54</v>
      </c>
      <c r="G15" s="2">
        <v>44311</v>
      </c>
      <c r="I15" t="s">
        <v>617</v>
      </c>
      <c r="J15" t="s">
        <v>22</v>
      </c>
      <c r="K15" t="s">
        <v>55</v>
      </c>
      <c r="M15" t="s">
        <v>14</v>
      </c>
      <c r="N15" t="s">
        <v>704</v>
      </c>
    </row>
    <row r="16" spans="1:15" x14ac:dyDescent="0.3">
      <c r="B16" s="20">
        <v>13</v>
      </c>
      <c r="C16" t="s">
        <v>26</v>
      </c>
      <c r="D16" s="12" t="s">
        <v>56</v>
      </c>
      <c r="E16">
        <v>2021</v>
      </c>
      <c r="F16" t="s">
        <v>57</v>
      </c>
      <c r="G16" s="2">
        <v>44311</v>
      </c>
      <c r="H16" t="s">
        <v>172</v>
      </c>
      <c r="I16" t="s">
        <v>792</v>
      </c>
      <c r="J16" t="s">
        <v>40</v>
      </c>
      <c r="K16" t="s">
        <v>58</v>
      </c>
      <c r="M16" t="s">
        <v>18</v>
      </c>
      <c r="O16" s="11" t="s">
        <v>26</v>
      </c>
    </row>
    <row r="17" spans="2:15" x14ac:dyDescent="0.3">
      <c r="B17" s="21">
        <v>14</v>
      </c>
      <c r="C17" t="s">
        <v>26</v>
      </c>
      <c r="D17" s="12" t="s">
        <v>59</v>
      </c>
      <c r="E17">
        <v>2021</v>
      </c>
      <c r="F17" t="s">
        <v>60</v>
      </c>
      <c r="G17" s="2">
        <v>44311</v>
      </c>
      <c r="H17" t="s">
        <v>171</v>
      </c>
      <c r="I17" t="s">
        <v>792</v>
      </c>
      <c r="J17" t="s">
        <v>40</v>
      </c>
      <c r="K17" t="s">
        <v>62</v>
      </c>
      <c r="M17" t="s">
        <v>18</v>
      </c>
      <c r="O17" s="11" t="s">
        <v>26</v>
      </c>
    </row>
    <row r="18" spans="2:15" x14ac:dyDescent="0.3">
      <c r="B18" s="21">
        <v>15</v>
      </c>
      <c r="C18" t="s">
        <v>26</v>
      </c>
      <c r="D18" s="12" t="s">
        <v>63</v>
      </c>
      <c r="E18">
        <v>2021</v>
      </c>
      <c r="F18" t="s">
        <v>64</v>
      </c>
      <c r="G18" s="2">
        <v>44311</v>
      </c>
      <c r="H18" t="s">
        <v>207</v>
      </c>
      <c r="I18" t="s">
        <v>617</v>
      </c>
      <c r="J18" t="s">
        <v>40</v>
      </c>
      <c r="K18" t="s">
        <v>65</v>
      </c>
      <c r="M18" t="s">
        <v>18</v>
      </c>
      <c r="O18" s="11" t="s">
        <v>26</v>
      </c>
    </row>
    <row r="19" spans="2:15" x14ac:dyDescent="0.3">
      <c r="B19" s="17">
        <v>16</v>
      </c>
      <c r="C19" t="s">
        <v>26</v>
      </c>
      <c r="D19" s="12" t="s">
        <v>66</v>
      </c>
      <c r="E19">
        <v>2021</v>
      </c>
      <c r="F19" t="s">
        <v>67</v>
      </c>
      <c r="G19" s="2">
        <v>44311</v>
      </c>
      <c r="I19" t="s">
        <v>68</v>
      </c>
      <c r="J19" t="s">
        <v>69</v>
      </c>
      <c r="K19" t="s">
        <v>70</v>
      </c>
      <c r="M19" t="s">
        <v>14</v>
      </c>
      <c r="N19" t="s">
        <v>691</v>
      </c>
    </row>
    <row r="20" spans="2:15" x14ac:dyDescent="0.3">
      <c r="B20" s="17">
        <v>17</v>
      </c>
      <c r="C20" t="s">
        <v>26</v>
      </c>
      <c r="D20" s="13" t="s">
        <v>71</v>
      </c>
      <c r="E20">
        <v>2020</v>
      </c>
      <c r="F20" t="s">
        <v>72</v>
      </c>
      <c r="G20" s="2">
        <v>44312</v>
      </c>
      <c r="I20" t="s">
        <v>73</v>
      </c>
      <c r="J20" t="s">
        <v>22</v>
      </c>
      <c r="K20" t="s">
        <v>74</v>
      </c>
      <c r="M20" t="s">
        <v>14</v>
      </c>
      <c r="N20" t="s">
        <v>705</v>
      </c>
    </row>
    <row r="21" spans="2:15" x14ac:dyDescent="0.3">
      <c r="B21" s="20">
        <v>18</v>
      </c>
      <c r="C21" t="s">
        <v>76</v>
      </c>
      <c r="D21" t="s">
        <v>75</v>
      </c>
      <c r="E21">
        <v>2021</v>
      </c>
      <c r="F21" t="s">
        <v>77</v>
      </c>
      <c r="G21" s="2">
        <v>44312</v>
      </c>
      <c r="H21" t="s">
        <v>171</v>
      </c>
      <c r="I21" t="s">
        <v>792</v>
      </c>
      <c r="J21" t="s">
        <v>22</v>
      </c>
      <c r="K21" t="s">
        <v>78</v>
      </c>
      <c r="M21" t="s">
        <v>18</v>
      </c>
      <c r="O21" s="11" t="s">
        <v>683</v>
      </c>
    </row>
    <row r="22" spans="2:15" x14ac:dyDescent="0.3">
      <c r="B22" s="16">
        <v>19</v>
      </c>
      <c r="C22" t="s">
        <v>26</v>
      </c>
      <c r="D22" s="12" t="s">
        <v>79</v>
      </c>
      <c r="E22">
        <v>2020</v>
      </c>
      <c r="F22" t="s">
        <v>80</v>
      </c>
      <c r="G22" s="2">
        <v>44312</v>
      </c>
      <c r="I22" t="s">
        <v>792</v>
      </c>
      <c r="J22" t="s">
        <v>22</v>
      </c>
      <c r="K22" t="s">
        <v>81</v>
      </c>
      <c r="M22" t="s">
        <v>14</v>
      </c>
      <c r="N22" t="s">
        <v>706</v>
      </c>
    </row>
    <row r="23" spans="2:15" x14ac:dyDescent="0.3">
      <c r="B23" s="17">
        <v>20</v>
      </c>
      <c r="C23" t="s">
        <v>26</v>
      </c>
      <c r="D23" s="12" t="s">
        <v>82</v>
      </c>
      <c r="E23">
        <v>2020</v>
      </c>
      <c r="F23" t="s">
        <v>83</v>
      </c>
      <c r="G23" s="2">
        <v>44312</v>
      </c>
      <c r="I23" t="s">
        <v>44</v>
      </c>
      <c r="J23" t="s">
        <v>40</v>
      </c>
      <c r="K23" t="s">
        <v>84</v>
      </c>
      <c r="M23" t="s">
        <v>14</v>
      </c>
      <c r="N23" t="s">
        <v>707</v>
      </c>
    </row>
    <row r="24" spans="2:15" x14ac:dyDescent="0.3">
      <c r="B24" s="21">
        <v>21</v>
      </c>
      <c r="C24" t="s">
        <v>26</v>
      </c>
      <c r="D24" s="12" t="s">
        <v>85</v>
      </c>
      <c r="E24">
        <v>2020</v>
      </c>
      <c r="F24" t="s">
        <v>86</v>
      </c>
      <c r="G24" s="2">
        <v>44313</v>
      </c>
      <c r="H24" t="s">
        <v>171</v>
      </c>
      <c r="I24" t="s">
        <v>792</v>
      </c>
      <c r="J24" t="s">
        <v>22</v>
      </c>
      <c r="K24" t="s">
        <v>87</v>
      </c>
      <c r="M24" t="s">
        <v>18</v>
      </c>
      <c r="O24" s="11" t="s">
        <v>26</v>
      </c>
    </row>
    <row r="25" spans="2:15" x14ac:dyDescent="0.3">
      <c r="B25" s="21">
        <v>22</v>
      </c>
      <c r="C25" t="s">
        <v>26</v>
      </c>
      <c r="D25" s="12" t="s">
        <v>88</v>
      </c>
      <c r="E25">
        <v>2020</v>
      </c>
      <c r="F25" t="s">
        <v>89</v>
      </c>
      <c r="G25" s="2">
        <v>44314</v>
      </c>
      <c r="H25" t="s">
        <v>207</v>
      </c>
      <c r="I25" t="s">
        <v>792</v>
      </c>
      <c r="J25" t="s">
        <v>22</v>
      </c>
      <c r="K25" t="s">
        <v>90</v>
      </c>
      <c r="M25" t="s">
        <v>18</v>
      </c>
      <c r="N25" s="5"/>
      <c r="O25" s="11" t="s">
        <v>26</v>
      </c>
    </row>
    <row r="26" spans="2:15" x14ac:dyDescent="0.3">
      <c r="B26" s="16">
        <v>23</v>
      </c>
      <c r="C26" t="s">
        <v>26</v>
      </c>
      <c r="D26" t="s">
        <v>92</v>
      </c>
      <c r="E26">
        <v>2020</v>
      </c>
      <c r="F26" t="s">
        <v>91</v>
      </c>
      <c r="G26" s="2">
        <v>44314</v>
      </c>
      <c r="I26" t="s">
        <v>48</v>
      </c>
      <c r="J26" t="s">
        <v>22</v>
      </c>
      <c r="K26" t="s">
        <v>96</v>
      </c>
      <c r="M26" t="s">
        <v>14</v>
      </c>
      <c r="N26" t="s">
        <v>93</v>
      </c>
    </row>
    <row r="27" spans="2:15" x14ac:dyDescent="0.3">
      <c r="B27" s="20">
        <v>24</v>
      </c>
      <c r="C27" t="s">
        <v>26</v>
      </c>
      <c r="D27" s="12" t="s">
        <v>94</v>
      </c>
      <c r="E27">
        <v>2020</v>
      </c>
      <c r="F27" t="s">
        <v>95</v>
      </c>
      <c r="G27" s="2">
        <v>44314</v>
      </c>
      <c r="H27" t="s">
        <v>171</v>
      </c>
      <c r="I27" t="s">
        <v>792</v>
      </c>
      <c r="J27" t="s">
        <v>22</v>
      </c>
      <c r="K27" t="s">
        <v>97</v>
      </c>
      <c r="M27" t="s">
        <v>18</v>
      </c>
      <c r="O27" s="11" t="s">
        <v>26</v>
      </c>
    </row>
    <row r="28" spans="2:15" x14ac:dyDescent="0.3">
      <c r="B28" s="20">
        <v>25</v>
      </c>
      <c r="C28" t="s">
        <v>26</v>
      </c>
      <c r="D28" t="s">
        <v>98</v>
      </c>
      <c r="E28">
        <v>2020</v>
      </c>
      <c r="F28" t="s">
        <v>99</v>
      </c>
      <c r="G28" s="2">
        <v>44318</v>
      </c>
      <c r="H28" t="s">
        <v>171</v>
      </c>
      <c r="I28" t="s">
        <v>792</v>
      </c>
      <c r="J28" t="s">
        <v>22</v>
      </c>
      <c r="K28" t="s">
        <v>100</v>
      </c>
      <c r="M28" t="s">
        <v>18</v>
      </c>
      <c r="O28" s="11" t="s">
        <v>681</v>
      </c>
    </row>
    <row r="29" spans="2:15" x14ac:dyDescent="0.3">
      <c r="B29" s="16">
        <v>26</v>
      </c>
      <c r="C29" t="s">
        <v>26</v>
      </c>
      <c r="D29" s="12" t="s">
        <v>101</v>
      </c>
      <c r="E29">
        <v>2020</v>
      </c>
      <c r="F29" t="s">
        <v>102</v>
      </c>
      <c r="G29" s="2">
        <v>44319</v>
      </c>
      <c r="I29" t="s">
        <v>103</v>
      </c>
      <c r="J29" t="s">
        <v>22</v>
      </c>
      <c r="K29" t="s">
        <v>104</v>
      </c>
      <c r="M29" t="s">
        <v>14</v>
      </c>
      <c r="N29" t="s">
        <v>105</v>
      </c>
    </row>
    <row r="30" spans="2:15" x14ac:dyDescent="0.3">
      <c r="B30" s="21">
        <v>27</v>
      </c>
      <c r="C30" t="s">
        <v>115</v>
      </c>
      <c r="D30" t="s">
        <v>106</v>
      </c>
      <c r="E30">
        <v>2021</v>
      </c>
      <c r="F30" t="s">
        <v>107</v>
      </c>
      <c r="G30" s="2">
        <v>44320</v>
      </c>
      <c r="H30" t="s">
        <v>171</v>
      </c>
      <c r="I30" t="s">
        <v>792</v>
      </c>
      <c r="J30" t="s">
        <v>40</v>
      </c>
      <c r="K30" t="s">
        <v>108</v>
      </c>
      <c r="M30" t="s">
        <v>18</v>
      </c>
      <c r="O30" s="11" t="s">
        <v>681</v>
      </c>
    </row>
    <row r="31" spans="2:15" x14ac:dyDescent="0.3">
      <c r="B31" s="21">
        <v>28</v>
      </c>
      <c r="C31" t="s">
        <v>26</v>
      </c>
      <c r="D31" s="12" t="s">
        <v>109</v>
      </c>
      <c r="E31">
        <v>2020</v>
      </c>
      <c r="F31" t="s">
        <v>110</v>
      </c>
      <c r="G31" s="2">
        <v>44320</v>
      </c>
      <c r="H31" t="s">
        <v>172</v>
      </c>
      <c r="I31" t="s">
        <v>617</v>
      </c>
      <c r="J31" t="s">
        <v>12</v>
      </c>
      <c r="K31" t="s">
        <v>111</v>
      </c>
      <c r="M31" t="s">
        <v>18</v>
      </c>
      <c r="N31" s="5"/>
      <c r="O31" s="11" t="s">
        <v>26</v>
      </c>
    </row>
    <row r="32" spans="2:15" x14ac:dyDescent="0.3">
      <c r="B32" s="21">
        <v>29</v>
      </c>
      <c r="C32" t="s">
        <v>26</v>
      </c>
      <c r="D32" t="s">
        <v>112</v>
      </c>
      <c r="E32">
        <v>2020</v>
      </c>
      <c r="F32" t="s">
        <v>113</v>
      </c>
      <c r="G32" s="2">
        <v>44320</v>
      </c>
      <c r="H32" t="s">
        <v>171</v>
      </c>
      <c r="I32" t="s">
        <v>792</v>
      </c>
      <c r="J32" t="s">
        <v>22</v>
      </c>
      <c r="K32" t="s">
        <v>114</v>
      </c>
      <c r="M32" t="s">
        <v>18</v>
      </c>
      <c r="N32" s="3"/>
      <c r="O32" s="11" t="s">
        <v>26</v>
      </c>
    </row>
    <row r="33" spans="1:15" x14ac:dyDescent="0.3">
      <c r="B33" s="16">
        <v>30</v>
      </c>
      <c r="C33" t="s">
        <v>26</v>
      </c>
      <c r="D33" s="12" t="s">
        <v>117</v>
      </c>
      <c r="E33">
        <v>2020</v>
      </c>
      <c r="F33" t="s">
        <v>116</v>
      </c>
      <c r="G33" s="2">
        <v>44320</v>
      </c>
      <c r="I33" t="s">
        <v>48</v>
      </c>
      <c r="J33" t="s">
        <v>22</v>
      </c>
      <c r="K33" t="s">
        <v>118</v>
      </c>
      <c r="M33" t="s">
        <v>14</v>
      </c>
      <c r="N33" t="s">
        <v>713</v>
      </c>
    </row>
    <row r="34" spans="1:15" x14ac:dyDescent="0.3">
      <c r="B34" s="20">
        <v>31</v>
      </c>
      <c r="C34" t="s">
        <v>26</v>
      </c>
      <c r="D34" s="12" t="s">
        <v>121</v>
      </c>
      <c r="E34">
        <v>2020</v>
      </c>
      <c r="F34" t="s">
        <v>119</v>
      </c>
      <c r="G34" s="2">
        <v>44320</v>
      </c>
      <c r="H34" t="s">
        <v>171</v>
      </c>
      <c r="I34" t="s">
        <v>103</v>
      </c>
      <c r="J34" t="s">
        <v>12</v>
      </c>
      <c r="K34" t="s">
        <v>120</v>
      </c>
      <c r="M34" t="s">
        <v>18</v>
      </c>
      <c r="O34" s="11" t="s">
        <v>26</v>
      </c>
    </row>
    <row r="35" spans="1:15" x14ac:dyDescent="0.3">
      <c r="A35" s="3"/>
      <c r="B35" s="19"/>
      <c r="D35" s="12"/>
      <c r="G35" s="2"/>
    </row>
    <row r="36" spans="1:15" x14ac:dyDescent="0.3">
      <c r="B36" s="20">
        <v>33</v>
      </c>
      <c r="C36" t="s">
        <v>26</v>
      </c>
      <c r="D36" s="12" t="s">
        <v>125</v>
      </c>
      <c r="E36">
        <v>2020</v>
      </c>
      <c r="F36" t="s">
        <v>126</v>
      </c>
      <c r="G36" s="2">
        <v>44320</v>
      </c>
      <c r="H36" t="s">
        <v>171</v>
      </c>
      <c r="I36" t="s">
        <v>792</v>
      </c>
      <c r="J36" t="s">
        <v>22</v>
      </c>
      <c r="K36" t="s">
        <v>127</v>
      </c>
      <c r="M36" t="s">
        <v>18</v>
      </c>
      <c r="O36" s="11" t="s">
        <v>26</v>
      </c>
    </row>
    <row r="37" spans="1:15" x14ac:dyDescent="0.3">
      <c r="B37" s="16">
        <v>34</v>
      </c>
      <c r="C37" t="s">
        <v>129</v>
      </c>
      <c r="D37" t="s">
        <v>130</v>
      </c>
      <c r="E37">
        <v>2021</v>
      </c>
      <c r="F37" t="s">
        <v>128</v>
      </c>
      <c r="G37" s="2">
        <v>44320</v>
      </c>
      <c r="I37" t="s">
        <v>48</v>
      </c>
      <c r="J37" t="s">
        <v>22</v>
      </c>
      <c r="K37" t="s">
        <v>131</v>
      </c>
      <c r="M37" t="s">
        <v>14</v>
      </c>
      <c r="N37" t="s">
        <v>132</v>
      </c>
    </row>
    <row r="38" spans="1:15" x14ac:dyDescent="0.3">
      <c r="B38" s="20">
        <v>35</v>
      </c>
      <c r="C38" t="s">
        <v>26</v>
      </c>
      <c r="D38" s="12" t="s">
        <v>133</v>
      </c>
      <c r="E38">
        <v>2020</v>
      </c>
      <c r="F38" t="s">
        <v>134</v>
      </c>
      <c r="G38" s="2">
        <v>44321</v>
      </c>
      <c r="H38" t="s">
        <v>172</v>
      </c>
      <c r="I38" t="s">
        <v>792</v>
      </c>
      <c r="J38" t="s">
        <v>40</v>
      </c>
      <c r="K38" t="s">
        <v>570</v>
      </c>
      <c r="M38" t="s">
        <v>18</v>
      </c>
      <c r="O38" s="11" t="s">
        <v>26</v>
      </c>
    </row>
    <row r="39" spans="1:15" x14ac:dyDescent="0.3">
      <c r="B39" s="20">
        <v>36</v>
      </c>
      <c r="C39" t="s">
        <v>136</v>
      </c>
      <c r="D39" t="s">
        <v>135</v>
      </c>
      <c r="E39">
        <v>2021</v>
      </c>
      <c r="F39" s="4" t="s">
        <v>137</v>
      </c>
      <c r="G39" s="2">
        <v>44321</v>
      </c>
      <c r="H39" t="s">
        <v>171</v>
      </c>
      <c r="I39" t="s">
        <v>103</v>
      </c>
      <c r="J39" t="s">
        <v>22</v>
      </c>
      <c r="K39" t="s">
        <v>138</v>
      </c>
      <c r="M39" t="s">
        <v>18</v>
      </c>
      <c r="O39" s="11" t="s">
        <v>681</v>
      </c>
    </row>
    <row r="40" spans="1:15" x14ac:dyDescent="0.3">
      <c r="B40" s="21">
        <v>37</v>
      </c>
      <c r="C40" t="s">
        <v>26</v>
      </c>
      <c r="D40" t="s">
        <v>139</v>
      </c>
      <c r="E40">
        <v>2020</v>
      </c>
      <c r="F40" t="s">
        <v>140</v>
      </c>
      <c r="G40" s="2">
        <v>44321</v>
      </c>
      <c r="H40" t="s">
        <v>171</v>
      </c>
      <c r="I40" t="s">
        <v>103</v>
      </c>
      <c r="J40" t="s">
        <v>22</v>
      </c>
      <c r="K40" t="s">
        <v>141</v>
      </c>
      <c r="M40" t="s">
        <v>18</v>
      </c>
      <c r="O40" s="11" t="s">
        <v>26</v>
      </c>
    </row>
    <row r="41" spans="1:15" x14ac:dyDescent="0.3">
      <c r="A41" s="3"/>
      <c r="B41" s="19"/>
      <c r="D41" s="12"/>
      <c r="G41" s="2"/>
    </row>
    <row r="42" spans="1:15" x14ac:dyDescent="0.3">
      <c r="B42" s="17">
        <v>39</v>
      </c>
      <c r="C42" t="s">
        <v>26</v>
      </c>
      <c r="D42" s="12" t="s">
        <v>142</v>
      </c>
      <c r="E42">
        <v>2020</v>
      </c>
      <c r="F42" t="s">
        <v>143</v>
      </c>
      <c r="G42" s="2">
        <v>44321</v>
      </c>
      <c r="I42" t="s">
        <v>103</v>
      </c>
      <c r="J42" t="s">
        <v>40</v>
      </c>
      <c r="K42" t="s">
        <v>144</v>
      </c>
      <c r="M42" t="s">
        <v>14</v>
      </c>
      <c r="N42" t="s">
        <v>662</v>
      </c>
    </row>
    <row r="43" spans="1:15" x14ac:dyDescent="0.3">
      <c r="B43" s="21">
        <v>40</v>
      </c>
      <c r="C43" t="s">
        <v>146</v>
      </c>
      <c r="D43" t="s">
        <v>145</v>
      </c>
      <c r="E43">
        <v>2020</v>
      </c>
      <c r="F43" t="s">
        <v>147</v>
      </c>
      <c r="G43" s="2">
        <v>44322</v>
      </c>
      <c r="H43" t="s">
        <v>171</v>
      </c>
      <c r="I43" t="s">
        <v>103</v>
      </c>
      <c r="J43" t="s">
        <v>12</v>
      </c>
      <c r="K43" t="s">
        <v>148</v>
      </c>
      <c r="M43" t="s">
        <v>18</v>
      </c>
      <c r="O43" s="11" t="s">
        <v>26</v>
      </c>
    </row>
    <row r="44" spans="1:15" x14ac:dyDescent="0.3">
      <c r="A44" s="3"/>
      <c r="B44" s="19"/>
      <c r="G44" s="2"/>
    </row>
    <row r="45" spans="1:15" x14ac:dyDescent="0.3">
      <c r="B45" s="21">
        <v>42</v>
      </c>
      <c r="C45" t="s">
        <v>26</v>
      </c>
      <c r="D45" s="12" t="s">
        <v>153</v>
      </c>
      <c r="E45">
        <v>2020</v>
      </c>
      <c r="F45" t="s">
        <v>154</v>
      </c>
      <c r="G45" s="2">
        <v>44324</v>
      </c>
      <c r="H45" t="s">
        <v>172</v>
      </c>
      <c r="I45" t="s">
        <v>792</v>
      </c>
      <c r="J45" t="s">
        <v>12</v>
      </c>
      <c r="K45" t="s">
        <v>155</v>
      </c>
      <c r="M45" t="s">
        <v>18</v>
      </c>
      <c r="N45" s="5"/>
      <c r="O45" s="11" t="s">
        <v>26</v>
      </c>
    </row>
    <row r="46" spans="1:15" x14ac:dyDescent="0.3">
      <c r="B46" s="20">
        <v>43</v>
      </c>
      <c r="C46" t="s">
        <v>10</v>
      </c>
      <c r="D46" t="s">
        <v>156</v>
      </c>
      <c r="E46">
        <v>2020</v>
      </c>
      <c r="F46" t="s">
        <v>157</v>
      </c>
      <c r="G46" s="2">
        <v>44324</v>
      </c>
      <c r="H46" t="s">
        <v>171</v>
      </c>
      <c r="I46" t="s">
        <v>792</v>
      </c>
      <c r="J46" t="s">
        <v>22</v>
      </c>
      <c r="K46" t="s">
        <v>158</v>
      </c>
      <c r="M46" t="s">
        <v>18</v>
      </c>
      <c r="O46" s="11" t="s">
        <v>683</v>
      </c>
    </row>
    <row r="47" spans="1:15" x14ac:dyDescent="0.3">
      <c r="B47" s="20">
        <v>44</v>
      </c>
      <c r="C47" t="s">
        <v>26</v>
      </c>
      <c r="D47" s="12" t="s">
        <v>672</v>
      </c>
      <c r="E47">
        <v>2020</v>
      </c>
      <c r="F47" t="s">
        <v>159</v>
      </c>
      <c r="G47" s="2">
        <v>44324</v>
      </c>
      <c r="H47" t="s">
        <v>171</v>
      </c>
      <c r="I47" t="s">
        <v>792</v>
      </c>
      <c r="J47" t="s">
        <v>22</v>
      </c>
      <c r="K47" t="s">
        <v>160</v>
      </c>
      <c r="M47" t="s">
        <v>18</v>
      </c>
      <c r="O47" s="11" t="s">
        <v>26</v>
      </c>
    </row>
    <row r="48" spans="1:15" x14ac:dyDescent="0.3">
      <c r="B48" s="20">
        <v>45</v>
      </c>
      <c r="C48" t="s">
        <v>136</v>
      </c>
      <c r="D48" t="s">
        <v>161</v>
      </c>
      <c r="E48">
        <v>2020</v>
      </c>
      <c r="F48" t="s">
        <v>162</v>
      </c>
      <c r="G48" s="2">
        <v>43960</v>
      </c>
      <c r="H48" t="s">
        <v>171</v>
      </c>
      <c r="I48" t="s">
        <v>103</v>
      </c>
      <c r="J48" t="s">
        <v>12</v>
      </c>
      <c r="K48" t="s">
        <v>163</v>
      </c>
      <c r="M48" t="s">
        <v>18</v>
      </c>
      <c r="O48" s="11" t="s">
        <v>681</v>
      </c>
    </row>
    <row r="49" spans="2:15" x14ac:dyDescent="0.3">
      <c r="B49" s="20">
        <v>46</v>
      </c>
      <c r="C49" t="s">
        <v>165</v>
      </c>
      <c r="D49" t="s">
        <v>164</v>
      </c>
      <c r="E49">
        <v>2020</v>
      </c>
      <c r="F49" t="s">
        <v>167</v>
      </c>
      <c r="G49" s="2">
        <v>44325</v>
      </c>
      <c r="H49" t="s">
        <v>171</v>
      </c>
      <c r="I49" t="s">
        <v>103</v>
      </c>
      <c r="J49" t="s">
        <v>12</v>
      </c>
      <c r="K49" t="s">
        <v>166</v>
      </c>
      <c r="M49" t="s">
        <v>18</v>
      </c>
      <c r="O49" s="11" t="s">
        <v>681</v>
      </c>
    </row>
    <row r="50" spans="2:15" x14ac:dyDescent="0.3">
      <c r="B50" s="20">
        <v>47</v>
      </c>
      <c r="C50" t="s">
        <v>169</v>
      </c>
      <c r="D50" t="s">
        <v>168</v>
      </c>
      <c r="E50">
        <v>2021</v>
      </c>
      <c r="F50" t="s">
        <v>170</v>
      </c>
      <c r="G50" s="2">
        <v>44326</v>
      </c>
      <c r="H50" t="s">
        <v>171</v>
      </c>
      <c r="I50" t="s">
        <v>792</v>
      </c>
      <c r="J50" t="s">
        <v>22</v>
      </c>
      <c r="K50" t="s">
        <v>174</v>
      </c>
      <c r="M50" t="s">
        <v>18</v>
      </c>
      <c r="O50" s="11" t="s">
        <v>681</v>
      </c>
    </row>
    <row r="51" spans="2:15" x14ac:dyDescent="0.3">
      <c r="B51" s="20">
        <v>48</v>
      </c>
      <c r="C51" t="s">
        <v>176</v>
      </c>
      <c r="D51" t="s">
        <v>175</v>
      </c>
      <c r="E51">
        <v>2020</v>
      </c>
      <c r="F51" t="s">
        <v>177</v>
      </c>
      <c r="G51" s="2">
        <v>44326</v>
      </c>
      <c r="H51" t="s">
        <v>171</v>
      </c>
      <c r="I51" t="s">
        <v>792</v>
      </c>
      <c r="J51" t="s">
        <v>22</v>
      </c>
      <c r="K51" t="s">
        <v>178</v>
      </c>
      <c r="M51" t="s">
        <v>18</v>
      </c>
      <c r="O51" s="11" t="s">
        <v>683</v>
      </c>
    </row>
    <row r="52" spans="2:15" x14ac:dyDescent="0.3">
      <c r="B52" s="20">
        <v>49</v>
      </c>
      <c r="C52" t="s">
        <v>26</v>
      </c>
      <c r="D52" s="12" t="s">
        <v>179</v>
      </c>
      <c r="E52">
        <v>2020</v>
      </c>
      <c r="F52" t="s">
        <v>180</v>
      </c>
      <c r="G52" s="2">
        <v>44327</v>
      </c>
      <c r="H52" t="s">
        <v>171</v>
      </c>
      <c r="I52" t="s">
        <v>617</v>
      </c>
      <c r="J52" t="s">
        <v>22</v>
      </c>
      <c r="K52" t="s">
        <v>181</v>
      </c>
      <c r="M52" t="s">
        <v>18</v>
      </c>
      <c r="O52" s="11" t="s">
        <v>26</v>
      </c>
    </row>
    <row r="53" spans="2:15" x14ac:dyDescent="0.3">
      <c r="B53" s="20">
        <v>50</v>
      </c>
      <c r="C53" t="s">
        <v>26</v>
      </c>
      <c r="D53" s="12" t="s">
        <v>182</v>
      </c>
      <c r="E53">
        <v>2019</v>
      </c>
      <c r="F53" t="s">
        <v>183</v>
      </c>
      <c r="G53" s="2">
        <v>44327</v>
      </c>
      <c r="H53" t="s">
        <v>207</v>
      </c>
      <c r="I53" t="s">
        <v>792</v>
      </c>
      <c r="J53" t="s">
        <v>22</v>
      </c>
      <c r="K53" t="s">
        <v>184</v>
      </c>
      <c r="M53" t="s">
        <v>18</v>
      </c>
      <c r="O53" s="11" t="s">
        <v>26</v>
      </c>
    </row>
    <row r="54" spans="2:15" x14ac:dyDescent="0.3">
      <c r="B54" s="20">
        <v>51</v>
      </c>
      <c r="C54" t="s">
        <v>26</v>
      </c>
      <c r="D54" s="12" t="s">
        <v>185</v>
      </c>
      <c r="E54">
        <v>2019</v>
      </c>
      <c r="F54" t="s">
        <v>177</v>
      </c>
      <c r="G54" s="2">
        <v>44327</v>
      </c>
      <c r="H54" t="s">
        <v>207</v>
      </c>
      <c r="I54" t="s">
        <v>792</v>
      </c>
      <c r="J54" t="s">
        <v>22</v>
      </c>
      <c r="K54" t="s">
        <v>186</v>
      </c>
      <c r="M54" t="s">
        <v>18</v>
      </c>
      <c r="O54" s="11" t="s">
        <v>26</v>
      </c>
    </row>
    <row r="55" spans="2:15" x14ac:dyDescent="0.3">
      <c r="B55" s="21">
        <v>52</v>
      </c>
      <c r="C55" t="s">
        <v>188</v>
      </c>
      <c r="D55" t="s">
        <v>187</v>
      </c>
      <c r="E55">
        <v>2020</v>
      </c>
      <c r="F55" t="s">
        <v>189</v>
      </c>
      <c r="G55" s="2">
        <v>44327</v>
      </c>
      <c r="H55" t="s">
        <v>195</v>
      </c>
      <c r="I55" t="s">
        <v>617</v>
      </c>
      <c r="J55" t="s">
        <v>40</v>
      </c>
      <c r="K55" t="s">
        <v>196</v>
      </c>
      <c r="M55" t="s">
        <v>18</v>
      </c>
      <c r="O55" s="11" t="s">
        <v>681</v>
      </c>
    </row>
    <row r="56" spans="2:15" x14ac:dyDescent="0.3">
      <c r="B56" s="21">
        <v>53</v>
      </c>
      <c r="C56" t="s">
        <v>149</v>
      </c>
      <c r="D56" t="s">
        <v>190</v>
      </c>
      <c r="E56">
        <v>2020</v>
      </c>
      <c r="F56" t="s">
        <v>192</v>
      </c>
      <c r="G56" s="2">
        <v>44327</v>
      </c>
      <c r="H56" t="s">
        <v>171</v>
      </c>
      <c r="I56" t="s">
        <v>792</v>
      </c>
      <c r="J56" t="s">
        <v>22</v>
      </c>
      <c r="K56" t="s">
        <v>194</v>
      </c>
      <c r="M56" t="s">
        <v>18</v>
      </c>
      <c r="O56" s="11" t="s">
        <v>681</v>
      </c>
    </row>
    <row r="57" spans="2:15" x14ac:dyDescent="0.3">
      <c r="B57" s="21">
        <v>54</v>
      </c>
      <c r="C57" t="s">
        <v>26</v>
      </c>
      <c r="D57" s="12" t="s">
        <v>191</v>
      </c>
      <c r="E57">
        <v>2019</v>
      </c>
      <c r="F57" t="s">
        <v>193</v>
      </c>
      <c r="G57" s="2">
        <v>44327</v>
      </c>
      <c r="H57" t="s">
        <v>172</v>
      </c>
      <c r="I57" t="s">
        <v>792</v>
      </c>
      <c r="J57" t="s">
        <v>12</v>
      </c>
      <c r="K57" t="s">
        <v>197</v>
      </c>
      <c r="M57" t="s">
        <v>18</v>
      </c>
      <c r="N57" s="5"/>
      <c r="O57" s="11" t="s">
        <v>26</v>
      </c>
    </row>
    <row r="58" spans="2:15" x14ac:dyDescent="0.3">
      <c r="B58" s="20">
        <v>55</v>
      </c>
      <c r="C58" t="s">
        <v>199</v>
      </c>
      <c r="D58" t="s">
        <v>198</v>
      </c>
      <c r="E58">
        <v>2020</v>
      </c>
      <c r="F58" t="s">
        <v>200</v>
      </c>
      <c r="G58" s="2">
        <v>44328</v>
      </c>
      <c r="H58" t="s">
        <v>171</v>
      </c>
      <c r="I58" t="s">
        <v>792</v>
      </c>
      <c r="J58" t="s">
        <v>22</v>
      </c>
      <c r="K58" t="s">
        <v>201</v>
      </c>
      <c r="M58" t="s">
        <v>18</v>
      </c>
      <c r="O58" s="11" t="s">
        <v>681</v>
      </c>
    </row>
    <row r="59" spans="2:15" x14ac:dyDescent="0.3">
      <c r="B59" s="20">
        <v>56</v>
      </c>
      <c r="C59" t="s">
        <v>26</v>
      </c>
      <c r="D59" s="12" t="s">
        <v>202</v>
      </c>
      <c r="E59">
        <v>2019</v>
      </c>
      <c r="F59" t="s">
        <v>203</v>
      </c>
      <c r="G59" s="2">
        <v>44329</v>
      </c>
      <c r="H59" t="s">
        <v>171</v>
      </c>
      <c r="I59" t="s">
        <v>792</v>
      </c>
      <c r="J59" t="s">
        <v>22</v>
      </c>
      <c r="K59" t="s">
        <v>204</v>
      </c>
      <c r="M59" t="s">
        <v>18</v>
      </c>
      <c r="O59" s="11" t="s">
        <v>26</v>
      </c>
    </row>
    <row r="60" spans="2:15" x14ac:dyDescent="0.3">
      <c r="B60" s="20">
        <v>57</v>
      </c>
      <c r="C60" t="s">
        <v>169</v>
      </c>
      <c r="D60" t="s">
        <v>205</v>
      </c>
      <c r="E60">
        <v>2020</v>
      </c>
      <c r="F60" t="s">
        <v>206</v>
      </c>
      <c r="G60" s="2">
        <v>44329</v>
      </c>
      <c r="H60" t="s">
        <v>207</v>
      </c>
      <c r="I60" t="s">
        <v>792</v>
      </c>
      <c r="J60" t="s">
        <v>22</v>
      </c>
      <c r="K60" t="s">
        <v>208</v>
      </c>
      <c r="M60" t="s">
        <v>18</v>
      </c>
      <c r="O60" s="11" t="s">
        <v>681</v>
      </c>
    </row>
    <row r="61" spans="2:15" x14ac:dyDescent="0.3">
      <c r="B61" s="20">
        <v>58</v>
      </c>
      <c r="C61" t="s">
        <v>136</v>
      </c>
      <c r="D61" t="s">
        <v>209</v>
      </c>
      <c r="E61">
        <v>2019</v>
      </c>
      <c r="F61" t="s">
        <v>210</v>
      </c>
      <c r="G61" s="2">
        <v>44330</v>
      </c>
      <c r="H61" t="s">
        <v>207</v>
      </c>
      <c r="I61" t="s">
        <v>103</v>
      </c>
      <c r="J61" t="s">
        <v>22</v>
      </c>
      <c r="K61" t="s">
        <v>211</v>
      </c>
      <c r="M61" t="s">
        <v>18</v>
      </c>
      <c r="O61" s="11" t="s">
        <v>681</v>
      </c>
    </row>
    <row r="62" spans="2:15" x14ac:dyDescent="0.3">
      <c r="B62" s="20">
        <v>59</v>
      </c>
      <c r="C62" t="s">
        <v>136</v>
      </c>
      <c r="D62" t="s">
        <v>212</v>
      </c>
      <c r="E62">
        <v>2019</v>
      </c>
      <c r="F62" t="s">
        <v>213</v>
      </c>
      <c r="G62" s="2">
        <v>44330</v>
      </c>
      <c r="H62" t="s">
        <v>207</v>
      </c>
      <c r="I62" t="s">
        <v>103</v>
      </c>
      <c r="J62" t="s">
        <v>12</v>
      </c>
      <c r="K62" t="s">
        <v>214</v>
      </c>
      <c r="M62" t="s">
        <v>18</v>
      </c>
      <c r="O62" s="11" t="s">
        <v>681</v>
      </c>
    </row>
    <row r="63" spans="2:15" x14ac:dyDescent="0.3">
      <c r="B63" s="20">
        <v>60</v>
      </c>
      <c r="C63" t="s">
        <v>216</v>
      </c>
      <c r="D63" t="s">
        <v>215</v>
      </c>
      <c r="E63">
        <v>2020</v>
      </c>
      <c r="F63" t="s">
        <v>218</v>
      </c>
      <c r="G63" s="2">
        <v>44330</v>
      </c>
      <c r="H63" t="s">
        <v>207</v>
      </c>
      <c r="I63" t="s">
        <v>792</v>
      </c>
      <c r="J63" t="s">
        <v>22</v>
      </c>
      <c r="K63" t="s">
        <v>217</v>
      </c>
      <c r="M63" t="s">
        <v>18</v>
      </c>
      <c r="O63" s="11" t="s">
        <v>681</v>
      </c>
    </row>
    <row r="64" spans="2:15" x14ac:dyDescent="0.3">
      <c r="B64" s="20">
        <v>61</v>
      </c>
      <c r="C64" t="s">
        <v>26</v>
      </c>
      <c r="D64" s="12" t="s">
        <v>219</v>
      </c>
      <c r="E64">
        <v>2019</v>
      </c>
      <c r="F64" t="s">
        <v>221</v>
      </c>
      <c r="G64" s="2">
        <v>44331</v>
      </c>
      <c r="H64" t="s">
        <v>172</v>
      </c>
      <c r="I64" t="s">
        <v>103</v>
      </c>
      <c r="J64" t="s">
        <v>12</v>
      </c>
      <c r="K64" t="s">
        <v>222</v>
      </c>
      <c r="M64" t="s">
        <v>18</v>
      </c>
      <c r="O64" s="11" t="s">
        <v>26</v>
      </c>
    </row>
    <row r="65" spans="1:15" x14ac:dyDescent="0.3">
      <c r="B65" s="21">
        <v>62</v>
      </c>
      <c r="C65" t="s">
        <v>26</v>
      </c>
      <c r="D65" s="12" t="s">
        <v>223</v>
      </c>
      <c r="E65">
        <v>2019</v>
      </c>
      <c r="F65" t="s">
        <v>224</v>
      </c>
      <c r="G65" s="2">
        <v>44331</v>
      </c>
      <c r="H65" t="s">
        <v>172</v>
      </c>
      <c r="I65" t="s">
        <v>103</v>
      </c>
      <c r="J65" t="s">
        <v>12</v>
      </c>
      <c r="K65" t="s">
        <v>225</v>
      </c>
      <c r="M65" t="s">
        <v>18</v>
      </c>
      <c r="N65" s="5"/>
      <c r="O65" s="11" t="s">
        <v>26</v>
      </c>
    </row>
    <row r="66" spans="1:15" x14ac:dyDescent="0.3">
      <c r="B66" s="20">
        <v>63</v>
      </c>
      <c r="C66" t="s">
        <v>226</v>
      </c>
      <c r="D66" t="s">
        <v>227</v>
      </c>
      <c r="E66">
        <v>2020</v>
      </c>
      <c r="F66" t="s">
        <v>228</v>
      </c>
      <c r="G66" s="2">
        <v>44331</v>
      </c>
      <c r="H66" t="s">
        <v>173</v>
      </c>
      <c r="I66" t="s">
        <v>103</v>
      </c>
      <c r="J66" t="s">
        <v>229</v>
      </c>
      <c r="K66" t="s">
        <v>230</v>
      </c>
      <c r="M66" t="s">
        <v>18</v>
      </c>
      <c r="O66" s="11" t="s">
        <v>681</v>
      </c>
    </row>
    <row r="67" spans="1:15" x14ac:dyDescent="0.3">
      <c r="A67" s="3"/>
      <c r="B67" s="19"/>
      <c r="G67" s="2"/>
    </row>
    <row r="68" spans="1:15" x14ac:dyDescent="0.3">
      <c r="B68" s="20">
        <v>65</v>
      </c>
      <c r="C68" t="s">
        <v>232</v>
      </c>
      <c r="D68" t="s">
        <v>481</v>
      </c>
      <c r="E68">
        <v>2020</v>
      </c>
      <c r="F68" t="s">
        <v>233</v>
      </c>
      <c r="G68" s="2">
        <v>44331</v>
      </c>
      <c r="H68" t="s">
        <v>207</v>
      </c>
      <c r="I68" t="s">
        <v>103</v>
      </c>
      <c r="J68" t="s">
        <v>12</v>
      </c>
      <c r="K68" t="s">
        <v>234</v>
      </c>
      <c r="M68" t="s">
        <v>18</v>
      </c>
      <c r="O68" s="11" t="s">
        <v>681</v>
      </c>
    </row>
    <row r="69" spans="1:15" x14ac:dyDescent="0.3">
      <c r="B69" s="16">
        <v>66</v>
      </c>
      <c r="C69" t="s">
        <v>136</v>
      </c>
      <c r="D69" t="s">
        <v>235</v>
      </c>
      <c r="E69">
        <v>2019</v>
      </c>
      <c r="F69" t="s">
        <v>236</v>
      </c>
      <c r="G69" s="2">
        <v>44331</v>
      </c>
      <c r="I69" t="s">
        <v>103</v>
      </c>
      <c r="J69" t="s">
        <v>22</v>
      </c>
      <c r="K69" t="s">
        <v>237</v>
      </c>
      <c r="M69" t="s">
        <v>14</v>
      </c>
      <c r="N69" t="s">
        <v>671</v>
      </c>
    </row>
    <row r="70" spans="1:15" x14ac:dyDescent="0.3">
      <c r="B70" s="20">
        <v>67</v>
      </c>
      <c r="C70" t="s">
        <v>231</v>
      </c>
      <c r="D70" t="s">
        <v>238</v>
      </c>
      <c r="E70">
        <v>2019</v>
      </c>
      <c r="F70" t="s">
        <v>239</v>
      </c>
      <c r="G70" s="2">
        <v>44331</v>
      </c>
      <c r="H70" t="s">
        <v>195</v>
      </c>
      <c r="I70" t="s">
        <v>617</v>
      </c>
      <c r="J70" t="s">
        <v>22</v>
      </c>
      <c r="K70" t="s">
        <v>240</v>
      </c>
      <c r="M70" t="s">
        <v>18</v>
      </c>
      <c r="O70" s="11" t="s">
        <v>681</v>
      </c>
    </row>
    <row r="71" spans="1:15" x14ac:dyDescent="0.3">
      <c r="B71" s="20">
        <v>68</v>
      </c>
      <c r="C71" t="s">
        <v>242</v>
      </c>
      <c r="D71" t="s">
        <v>241</v>
      </c>
      <c r="E71">
        <v>2019</v>
      </c>
      <c r="F71" t="s">
        <v>243</v>
      </c>
      <c r="G71" s="2">
        <v>44332</v>
      </c>
      <c r="H71" t="s">
        <v>207</v>
      </c>
      <c r="I71" t="s">
        <v>103</v>
      </c>
      <c r="J71" t="s">
        <v>12</v>
      </c>
      <c r="K71" t="s">
        <v>244</v>
      </c>
      <c r="M71" t="s">
        <v>18</v>
      </c>
      <c r="O71" s="11" t="s">
        <v>681</v>
      </c>
    </row>
    <row r="72" spans="1:15" x14ac:dyDescent="0.3">
      <c r="B72" s="20">
        <v>69</v>
      </c>
      <c r="C72" t="s">
        <v>247</v>
      </c>
      <c r="D72" t="s">
        <v>246</v>
      </c>
      <c r="E72">
        <v>2019</v>
      </c>
      <c r="F72" t="s">
        <v>248</v>
      </c>
      <c r="G72" s="2">
        <v>44332</v>
      </c>
      <c r="H72" t="s">
        <v>172</v>
      </c>
      <c r="I72" t="s">
        <v>792</v>
      </c>
      <c r="J72" t="s">
        <v>22</v>
      </c>
      <c r="K72" t="s">
        <v>249</v>
      </c>
      <c r="M72" t="s">
        <v>18</v>
      </c>
      <c r="O72" s="11" t="s">
        <v>681</v>
      </c>
    </row>
    <row r="73" spans="1:15" x14ac:dyDescent="0.3">
      <c r="B73" s="17">
        <v>70</v>
      </c>
      <c r="C73" t="s">
        <v>251</v>
      </c>
      <c r="D73" t="s">
        <v>250</v>
      </c>
      <c r="E73">
        <v>2019</v>
      </c>
      <c r="F73" t="s">
        <v>252</v>
      </c>
      <c r="G73" s="2">
        <v>44333</v>
      </c>
      <c r="I73" t="s">
        <v>48</v>
      </c>
      <c r="J73" t="s">
        <v>40</v>
      </c>
      <c r="K73" t="s">
        <v>253</v>
      </c>
      <c r="M73" t="s">
        <v>14</v>
      </c>
      <c r="N73" t="s">
        <v>771</v>
      </c>
    </row>
    <row r="74" spans="1:15" x14ac:dyDescent="0.3">
      <c r="B74" s="21">
        <v>71</v>
      </c>
      <c r="C74" t="s">
        <v>254</v>
      </c>
      <c r="D74" t="s">
        <v>436</v>
      </c>
      <c r="E74">
        <v>2020</v>
      </c>
      <c r="F74" t="s">
        <v>255</v>
      </c>
      <c r="G74" s="2">
        <v>44333</v>
      </c>
      <c r="H74" t="s">
        <v>195</v>
      </c>
      <c r="I74" t="s">
        <v>792</v>
      </c>
      <c r="J74" t="s">
        <v>40</v>
      </c>
      <c r="K74" t="s">
        <v>256</v>
      </c>
      <c r="M74" t="s">
        <v>18</v>
      </c>
      <c r="O74" s="11" t="s">
        <v>681</v>
      </c>
    </row>
    <row r="75" spans="1:15" x14ac:dyDescent="0.3">
      <c r="B75" s="20">
        <v>72</v>
      </c>
      <c r="C75" t="s">
        <v>254</v>
      </c>
      <c r="D75" t="s">
        <v>257</v>
      </c>
      <c r="E75">
        <v>2020</v>
      </c>
      <c r="F75" t="s">
        <v>258</v>
      </c>
      <c r="G75" s="2">
        <v>44334</v>
      </c>
      <c r="H75" t="s">
        <v>207</v>
      </c>
      <c r="I75" t="s">
        <v>792</v>
      </c>
      <c r="J75" t="s">
        <v>40</v>
      </c>
      <c r="K75" t="s">
        <v>259</v>
      </c>
      <c r="M75" t="s">
        <v>18</v>
      </c>
      <c r="O75" s="11" t="s">
        <v>681</v>
      </c>
    </row>
    <row r="76" spans="1:15" x14ac:dyDescent="0.3">
      <c r="B76" s="20">
        <v>73</v>
      </c>
      <c r="C76" t="s">
        <v>254</v>
      </c>
      <c r="D76" t="s">
        <v>260</v>
      </c>
      <c r="E76">
        <v>2020</v>
      </c>
      <c r="F76" t="s">
        <v>466</v>
      </c>
      <c r="G76" s="2">
        <v>44334</v>
      </c>
      <c r="H76" t="s">
        <v>195</v>
      </c>
      <c r="I76" t="s">
        <v>792</v>
      </c>
      <c r="J76" t="s">
        <v>22</v>
      </c>
      <c r="K76" t="s">
        <v>261</v>
      </c>
      <c r="M76" t="s">
        <v>18</v>
      </c>
      <c r="O76" s="11" t="s">
        <v>681</v>
      </c>
    </row>
    <row r="77" spans="1:15" x14ac:dyDescent="0.3">
      <c r="B77" s="20">
        <v>74</v>
      </c>
      <c r="C77" t="s">
        <v>254</v>
      </c>
      <c r="D77" t="s">
        <v>262</v>
      </c>
      <c r="E77">
        <v>2021</v>
      </c>
      <c r="F77" t="s">
        <v>263</v>
      </c>
      <c r="G77" s="2">
        <v>44334</v>
      </c>
      <c r="H77" t="s">
        <v>207</v>
      </c>
      <c r="I77" t="s">
        <v>792</v>
      </c>
      <c r="J77" t="s">
        <v>12</v>
      </c>
      <c r="K77" t="s">
        <v>264</v>
      </c>
      <c r="M77" t="s">
        <v>18</v>
      </c>
      <c r="O77" s="11" t="s">
        <v>681</v>
      </c>
    </row>
    <row r="78" spans="1:15" x14ac:dyDescent="0.3">
      <c r="B78" s="20">
        <v>75</v>
      </c>
      <c r="C78" t="s">
        <v>265</v>
      </c>
      <c r="D78" t="s">
        <v>266</v>
      </c>
      <c r="E78">
        <v>2020</v>
      </c>
      <c r="F78" t="s">
        <v>267</v>
      </c>
      <c r="G78" s="2">
        <v>44336</v>
      </c>
      <c r="H78" t="s">
        <v>207</v>
      </c>
      <c r="I78" t="s">
        <v>103</v>
      </c>
      <c r="J78" t="s">
        <v>12</v>
      </c>
      <c r="K78" t="s">
        <v>268</v>
      </c>
      <c r="M78" t="s">
        <v>18</v>
      </c>
      <c r="O78" s="11" t="s">
        <v>683</v>
      </c>
    </row>
    <row r="79" spans="1:15" x14ac:dyDescent="0.3">
      <c r="B79" s="20">
        <v>76</v>
      </c>
      <c r="C79" t="s">
        <v>265</v>
      </c>
      <c r="D79" t="s">
        <v>269</v>
      </c>
      <c r="E79">
        <v>2020</v>
      </c>
      <c r="F79" t="s">
        <v>270</v>
      </c>
      <c r="G79" s="2">
        <v>44338</v>
      </c>
      <c r="H79" t="s">
        <v>207</v>
      </c>
      <c r="I79" t="s">
        <v>792</v>
      </c>
      <c r="J79" t="s">
        <v>271</v>
      </c>
      <c r="K79" t="s">
        <v>272</v>
      </c>
      <c r="M79" t="s">
        <v>18</v>
      </c>
      <c r="O79" s="11" t="s">
        <v>683</v>
      </c>
    </row>
    <row r="80" spans="1:15" x14ac:dyDescent="0.3">
      <c r="B80" s="16"/>
      <c r="G80" s="2"/>
    </row>
    <row r="81" spans="1:15" x14ac:dyDescent="0.3">
      <c r="B81" s="16">
        <v>78</v>
      </c>
      <c r="C81" t="s">
        <v>265</v>
      </c>
      <c r="D81" t="s">
        <v>274</v>
      </c>
      <c r="E81">
        <v>2017</v>
      </c>
      <c r="F81" t="s">
        <v>276</v>
      </c>
      <c r="G81" s="2">
        <v>44339</v>
      </c>
      <c r="M81" t="s">
        <v>14</v>
      </c>
      <c r="N81" t="s">
        <v>275</v>
      </c>
    </row>
    <row r="82" spans="1:15" x14ac:dyDescent="0.3">
      <c r="B82" s="20">
        <v>79</v>
      </c>
      <c r="C82" t="s">
        <v>265</v>
      </c>
      <c r="D82" t="s">
        <v>277</v>
      </c>
      <c r="E82">
        <v>2020</v>
      </c>
      <c r="F82" t="s">
        <v>278</v>
      </c>
      <c r="G82" s="2">
        <v>44339</v>
      </c>
      <c r="H82" t="s">
        <v>207</v>
      </c>
      <c r="I82" t="s">
        <v>103</v>
      </c>
      <c r="J82" t="s">
        <v>40</v>
      </c>
      <c r="K82" t="s">
        <v>279</v>
      </c>
      <c r="M82" t="s">
        <v>18</v>
      </c>
      <c r="O82" s="11" t="s">
        <v>26</v>
      </c>
    </row>
    <row r="83" spans="1:15" x14ac:dyDescent="0.3">
      <c r="B83" s="20">
        <v>80</v>
      </c>
      <c r="C83" t="s">
        <v>265</v>
      </c>
      <c r="D83" t="s">
        <v>280</v>
      </c>
      <c r="E83">
        <v>2020</v>
      </c>
      <c r="F83" t="s">
        <v>281</v>
      </c>
      <c r="G83" s="2">
        <v>44339</v>
      </c>
      <c r="H83" t="s">
        <v>171</v>
      </c>
      <c r="I83" t="s">
        <v>617</v>
      </c>
      <c r="J83" t="s">
        <v>282</v>
      </c>
      <c r="K83" t="s">
        <v>283</v>
      </c>
      <c r="M83" t="s">
        <v>18</v>
      </c>
      <c r="O83" s="11" t="s">
        <v>683</v>
      </c>
    </row>
    <row r="84" spans="1:15" x14ac:dyDescent="0.3">
      <c r="A84" s="3"/>
      <c r="B84" s="19"/>
      <c r="G84" s="2"/>
    </row>
    <row r="85" spans="1:15" x14ac:dyDescent="0.3">
      <c r="B85" s="20">
        <v>82</v>
      </c>
      <c r="C85" t="s">
        <v>265</v>
      </c>
      <c r="D85" t="s">
        <v>508</v>
      </c>
      <c r="E85">
        <v>2020</v>
      </c>
      <c r="F85" t="s">
        <v>288</v>
      </c>
      <c r="G85" s="2">
        <v>44339</v>
      </c>
      <c r="H85" t="s">
        <v>172</v>
      </c>
      <c r="I85" t="s">
        <v>103</v>
      </c>
      <c r="J85" t="s">
        <v>287</v>
      </c>
      <c r="K85" t="s">
        <v>289</v>
      </c>
      <c r="M85" t="s">
        <v>18</v>
      </c>
      <c r="O85" s="11" t="s">
        <v>683</v>
      </c>
    </row>
    <row r="86" spans="1:15" x14ac:dyDescent="0.3">
      <c r="B86" s="20">
        <v>83</v>
      </c>
      <c r="C86" t="s">
        <v>265</v>
      </c>
      <c r="D86" t="s">
        <v>290</v>
      </c>
      <c r="E86">
        <v>2020</v>
      </c>
      <c r="F86" t="s">
        <v>291</v>
      </c>
      <c r="G86" s="2">
        <v>44339</v>
      </c>
      <c r="H86" t="s">
        <v>171</v>
      </c>
      <c r="I86" t="s">
        <v>617</v>
      </c>
      <c r="J86" t="s">
        <v>40</v>
      </c>
      <c r="K86" t="s">
        <v>292</v>
      </c>
      <c r="M86" t="s">
        <v>18</v>
      </c>
      <c r="O86" s="11" t="s">
        <v>681</v>
      </c>
    </row>
    <row r="87" spans="1:15" x14ac:dyDescent="0.3">
      <c r="B87" s="20">
        <v>84</v>
      </c>
      <c r="C87" t="s">
        <v>265</v>
      </c>
      <c r="D87" t="s">
        <v>293</v>
      </c>
      <c r="E87">
        <v>2019</v>
      </c>
      <c r="F87" t="s">
        <v>294</v>
      </c>
      <c r="G87" s="2">
        <v>44339</v>
      </c>
      <c r="H87" t="s">
        <v>195</v>
      </c>
      <c r="I87" t="s">
        <v>617</v>
      </c>
      <c r="J87" t="s">
        <v>12</v>
      </c>
      <c r="K87" t="s">
        <v>295</v>
      </c>
      <c r="M87" t="s">
        <v>18</v>
      </c>
      <c r="O87" s="11" t="s">
        <v>681</v>
      </c>
    </row>
    <row r="88" spans="1:15" x14ac:dyDescent="0.3">
      <c r="B88" s="20">
        <v>85</v>
      </c>
      <c r="C88" t="s">
        <v>265</v>
      </c>
      <c r="D88" t="s">
        <v>296</v>
      </c>
      <c r="E88">
        <v>2020</v>
      </c>
      <c r="F88" t="s">
        <v>297</v>
      </c>
      <c r="G88" s="2">
        <v>44340</v>
      </c>
      <c r="H88" t="s">
        <v>207</v>
      </c>
      <c r="I88" t="s">
        <v>103</v>
      </c>
      <c r="J88" t="s">
        <v>12</v>
      </c>
      <c r="K88" t="s">
        <v>298</v>
      </c>
      <c r="M88" t="s">
        <v>18</v>
      </c>
      <c r="O88" s="11" t="s">
        <v>683</v>
      </c>
    </row>
    <row r="89" spans="1:15" x14ac:dyDescent="0.3">
      <c r="B89" s="16"/>
    </row>
    <row r="90" spans="1:15" x14ac:dyDescent="0.3">
      <c r="B90" s="16"/>
    </row>
    <row r="91" spans="1:15" x14ac:dyDescent="0.3">
      <c r="B91" s="16"/>
    </row>
    <row r="92" spans="1:15" x14ac:dyDescent="0.3">
      <c r="B92" s="16"/>
      <c r="G92" s="2"/>
    </row>
    <row r="93" spans="1:15" x14ac:dyDescent="0.3">
      <c r="B93" s="16"/>
      <c r="G93" s="2"/>
    </row>
    <row r="94" spans="1:15" x14ac:dyDescent="0.3">
      <c r="B94" s="16"/>
      <c r="G94" s="2"/>
    </row>
    <row r="95" spans="1:15" x14ac:dyDescent="0.3">
      <c r="B95" s="16"/>
      <c r="G95" s="2"/>
    </row>
    <row r="96" spans="1:15" x14ac:dyDescent="0.3">
      <c r="B96" s="16"/>
      <c r="G96" s="2"/>
    </row>
    <row r="97" spans="1:13" x14ac:dyDescent="0.3">
      <c r="B97" s="16"/>
      <c r="G97" s="2"/>
    </row>
    <row r="98" spans="1:13" x14ac:dyDescent="0.3">
      <c r="B98" s="17"/>
      <c r="G98" s="2"/>
    </row>
    <row r="99" spans="1:13" x14ac:dyDescent="0.3">
      <c r="B99" s="16"/>
      <c r="G99" s="2"/>
    </row>
    <row r="100" spans="1:13" x14ac:dyDescent="0.3">
      <c r="B100" s="16"/>
      <c r="G100" s="2"/>
    </row>
    <row r="101" spans="1:13" x14ac:dyDescent="0.3">
      <c r="B101" s="16"/>
      <c r="G101" s="2"/>
    </row>
    <row r="102" spans="1:13" x14ac:dyDescent="0.3">
      <c r="B102" s="16"/>
      <c r="G102" s="2"/>
    </row>
    <row r="103" spans="1:13" x14ac:dyDescent="0.3">
      <c r="B103" s="16"/>
      <c r="G103" s="2"/>
    </row>
    <row r="104" spans="1:13" x14ac:dyDescent="0.3">
      <c r="B104" s="16"/>
      <c r="G104" s="2"/>
    </row>
    <row r="105" spans="1:13" x14ac:dyDescent="0.3">
      <c r="A105" s="3"/>
      <c r="B105" s="16"/>
      <c r="D105" s="12"/>
      <c r="G105" s="2"/>
    </row>
    <row r="106" spans="1:13" x14ac:dyDescent="0.3">
      <c r="B106" s="16"/>
      <c r="G106" s="2"/>
      <c r="M106" s="16"/>
    </row>
    <row r="107" spans="1:13" x14ac:dyDescent="0.3">
      <c r="B107" s="16"/>
      <c r="D107" s="12"/>
      <c r="G107" s="2"/>
    </row>
    <row r="108" spans="1:13" x14ac:dyDescent="0.3">
      <c r="B108" s="16"/>
      <c r="G108" s="2"/>
      <c r="M108" s="16"/>
    </row>
    <row r="109" spans="1:13" x14ac:dyDescent="0.3">
      <c r="B109" s="16"/>
      <c r="G109" s="2"/>
    </row>
    <row r="110" spans="1:13" x14ac:dyDescent="0.3">
      <c r="A110" s="3"/>
      <c r="B110" s="17"/>
      <c r="G110" s="2"/>
    </row>
    <row r="111" spans="1:13" x14ac:dyDescent="0.3">
      <c r="B111" s="16"/>
      <c r="G111" s="2"/>
    </row>
    <row r="112" spans="1:13" x14ac:dyDescent="0.3">
      <c r="A112" s="3"/>
      <c r="B112" s="16"/>
      <c r="G112" s="2"/>
    </row>
    <row r="113" spans="1:14" x14ac:dyDescent="0.3">
      <c r="B113" s="16"/>
      <c r="G113" s="2"/>
      <c r="M113" s="16"/>
    </row>
    <row r="114" spans="1:14" x14ac:dyDescent="0.3">
      <c r="B114" s="16"/>
      <c r="G114" s="2"/>
    </row>
    <row r="115" spans="1:14" x14ac:dyDescent="0.3">
      <c r="A115" s="3"/>
      <c r="B115" s="16"/>
      <c r="G115" s="2"/>
    </row>
    <row r="116" spans="1:14" x14ac:dyDescent="0.3">
      <c r="B116" s="16"/>
      <c r="G116" s="2"/>
      <c r="M116" s="5"/>
    </row>
    <row r="117" spans="1:14" x14ac:dyDescent="0.3">
      <c r="B117" s="16"/>
      <c r="D117" s="12"/>
      <c r="G117" s="2"/>
    </row>
    <row r="118" spans="1:14" x14ac:dyDescent="0.3">
      <c r="B118" s="17"/>
      <c r="D118" s="12"/>
      <c r="G118" s="2"/>
      <c r="N118" s="5"/>
    </row>
    <row r="119" spans="1:14" x14ac:dyDescent="0.3">
      <c r="B119" s="16"/>
      <c r="D119" s="12"/>
      <c r="G119" s="2"/>
    </row>
    <row r="120" spans="1:14" x14ac:dyDescent="0.3">
      <c r="B120" s="16"/>
      <c r="D120" s="12"/>
      <c r="G120" s="2"/>
    </row>
    <row r="121" spans="1:14" x14ac:dyDescent="0.3">
      <c r="B121" s="16"/>
      <c r="G121" s="2"/>
      <c r="M121" s="16"/>
    </row>
    <row r="122" spans="1:14" x14ac:dyDescent="0.3">
      <c r="B122" s="16"/>
      <c r="G122" s="2"/>
      <c r="M122" s="16"/>
    </row>
    <row r="123" spans="1:14" x14ac:dyDescent="0.3">
      <c r="B123" s="16"/>
      <c r="G123" s="2"/>
    </row>
    <row r="124" spans="1:14" x14ac:dyDescent="0.3">
      <c r="B124" s="16"/>
      <c r="D124" s="12"/>
      <c r="G124" s="2"/>
    </row>
    <row r="125" spans="1:14" x14ac:dyDescent="0.3">
      <c r="B125" s="16"/>
      <c r="G125" s="2"/>
    </row>
    <row r="126" spans="1:14" x14ac:dyDescent="0.3">
      <c r="B126" s="16"/>
      <c r="D126" s="12"/>
      <c r="G126" s="2"/>
    </row>
    <row r="127" spans="1:14" x14ac:dyDescent="0.3">
      <c r="B127" s="16"/>
      <c r="G127" s="2"/>
    </row>
    <row r="128" spans="1:14" x14ac:dyDescent="0.3">
      <c r="B128" s="16"/>
      <c r="G128" s="2"/>
    </row>
    <row r="129" spans="2:14" x14ac:dyDescent="0.3">
      <c r="B129" s="16"/>
    </row>
    <row r="130" spans="2:14" x14ac:dyDescent="0.3">
      <c r="B130" s="16"/>
      <c r="E130" s="7"/>
      <c r="F130" s="7"/>
      <c r="G130" s="8"/>
      <c r="H130" s="7"/>
      <c r="I130" s="7"/>
      <c r="J130" s="7"/>
      <c r="L130" s="7"/>
      <c r="M130" s="7"/>
      <c r="N130" s="7"/>
    </row>
    <row r="131" spans="2:14" x14ac:dyDescent="0.3">
      <c r="B131" s="16"/>
      <c r="C131" s="7"/>
    </row>
    <row r="132" spans="2:14" x14ac:dyDescent="0.3">
      <c r="B132" s="16"/>
      <c r="C132" s="7"/>
    </row>
    <row r="133" spans="2:14" x14ac:dyDescent="0.3">
      <c r="B133" s="16"/>
      <c r="C133" s="9"/>
    </row>
    <row r="134" spans="2:14" x14ac:dyDescent="0.3">
      <c r="B134" s="16"/>
    </row>
  </sheetData>
  <hyperlinks>
    <hyperlink ref="D8" location="Likert_Startset!A8" display="On the representation of Boolean and real functions as Hamiltonians for quantum computing" xr:uid="{EC47D7FF-C0EA-4A34-8872-7770D7F5EB99}"/>
    <hyperlink ref="D9" location="Likert_Startset!G8" display="Driven Tabu Search: A quantum inherent optimization" xr:uid="{CA44FE6F-0BE8-4A45-BE18-F61A4569049C}"/>
    <hyperlink ref="D11" location="Likert_Startset!M8" display="Large-scale Quantum Approximate Optimization via Divide-and-Conquer" xr:uid="{3E43FFD6-F240-4A20-A7FE-2C9293AD9435}"/>
    <hyperlink ref="D12" location="Likert_Startset!A20" display="PyQUBO: Python Library for Mapping Combinatorial Optimization Problems to QUBO" xr:uid="{FA845BE7-C55B-4641-85FE-176DBF8B1A2B}"/>
    <hyperlink ref="D13" location="Likert_Startset!G20" display="Feedback-based Quantum Optimization" xr:uid="{55ECC812-894D-46E7-B071-7B1711A72002}"/>
    <hyperlink ref="D14" location="Likert_Startset!M20" display="quantum Case-Based Reasoning (qCBR)" xr:uid="{0073342F-5A51-4416-9717-6F0CC0CD30B8}"/>
    <hyperlink ref="D15" location="Likert_Startset!A32" display="Constraint Programming to Discover One-Flip Local Otpima of Quadratic Unconstrained Binary Optimization" xr:uid="{4EE435F5-D4CF-41F6-96A7-0F8A643E7FE5}"/>
    <hyperlink ref="D16" location="Likert_Startset!G32" display="Empirical performance bounds for quantum approximate optimization" xr:uid="{6D893270-71A4-41A8-ADA7-07333A7DD729}"/>
    <hyperlink ref="D17" location="Likert_Startset!M32" display="Layer VQE: A Variational Approach for Combinatorial Optimization on Noisy Quantum Computers" xr:uid="{A627CE2D-84CA-4D7B-B98D-85C3E6531308}"/>
    <hyperlink ref="D18" location="Likert_Startset!A44" display="Characterization of QUBO reformulations for the maximum k-colorable subgraph problem" xr:uid="{55B95497-0711-4EA3-92D4-A93A63E62693}"/>
    <hyperlink ref="D19" location="Likert_Startset!G44" display="Noisy intermediate-scale quantum algorithms" xr:uid="{E25E9732-39B8-4551-9148-CF739B5F1312}"/>
    <hyperlink ref="D20" location="Likert_Startset!M44" display="Larger Sparse Quadratic Assignment Problem Optimization Using Quantum Annealing and a Bit-Flip Heurisitc Algorithm" xr:uid="{4505B390-1568-4B5B-A14E-FF385CB29E79}"/>
    <hyperlink ref="D22" location="Likert_Startset!A56" display="Improving the Quantum Approximate Optimization Algorithm with postselection" xr:uid="{9B11585C-081A-453A-9247-C7E42A68B935}"/>
    <hyperlink ref="D23" location="Likert_Startset!G56" display="Binary Matrix Factorization on Special Purpose Hardware" xr:uid="{904229DC-99CC-4727-BE42-913D2ABFECCE}"/>
    <hyperlink ref="D24" location="Likert_Startset!M56" display="Differentiable Quantum Architecture Search" xr:uid="{E0B8D5C6-5542-40A9-96DA-CC0FC36A416D}"/>
    <hyperlink ref="D25" location="Likert_Startset!A68" display="Approaches to Constrained Quantum Approximate Optimization" xr:uid="{6E521675-E795-463A-8741-1273FCD97D86}"/>
    <hyperlink ref="D27" location="Likert_Startset!G68" display="Iterative Quantum Assisted Eigensolver" xr:uid="{E43F21E8-C3D7-4784-A1F2-1059217AF17E}"/>
    <hyperlink ref="D29" location="Likert_Startset!A80" display="Prospects for Quantum Enhancement with Diabatic Quantum Annealing" xr:uid="{79957CAC-6134-459C-A86B-4B597ED50931}"/>
    <hyperlink ref="D31" location="Likert_Startset!M80" display="Forecasting Election Polls with Spin Systems" xr:uid="{3072080A-EE67-4993-A1B5-336CF50FD91A}"/>
    <hyperlink ref="D33" location="Likert_Startset!A92" display="Introducing structure to expedite quantum search" xr:uid="{2D1CC2D4-9FBF-44CE-A482-9BEBB96CE892}"/>
    <hyperlink ref="D34" location="Likert_Startset!G92" display="A Quantum Annealing Approach for Dynamic Multi-Depot Capacitated Vehicle Routing Problem" xr:uid="{DB7ABE7D-188D-4A68-A56E-35D94797C44D}"/>
    <hyperlink ref="D36" location="Likert_Startset!A104" display="An Adaptive Quantum Approximate Optimization Algorithm for Solving Combinatorial Problems on a Quantum Computer" xr:uid="{15D5E2FB-FB9B-454C-ADE9-F9B851E88927}"/>
    <hyperlink ref="D38" location="Likert_Startset!G104" display="The Quantum Approximate Optimization Algorithm Needs to See the Whole Graph: A Typical Case" xr:uid="{94B0C934-81E4-43C1-B69B-0B2947BF2FE1}"/>
    <hyperlink ref="D42" location="Likert_Startset!G116" display="Quantum Annealing for Semi-Supervised Learning" xr:uid="{7F7C5FEA-2B79-4A44-A2EB-603BD8F95E39}"/>
    <hyperlink ref="D45" location="Likert_Startset!A128" display="Solving Vehicle Routing Problem Using Quantum Approximate Optimization Algorithm" xr:uid="{49723165-8C8D-4A8C-8D61-54A1F29FFEE7}"/>
    <hyperlink ref="D47" location="Likert_Startset!M128" display="Quantum approximate algorithm for NP optimization problems with constraints" xr:uid="{62F1DAA3-E2C7-4D24-A6C1-1658580500AD}"/>
    <hyperlink ref="D52" location="Likert_Startset!G140" display="Leveraging Special-Purpose Hardware for Local Search Heuristics" xr:uid="{9A206D25-8A3C-411C-8ED6-1849F3F121FA}"/>
    <hyperlink ref="D53" location="Likert_Startset!M140" display="Quantum Observables for continuous control of the Quantum  Approximate Optimization Algorithm via Reinforcement Learning" xr:uid="{FE72E7BF-038F-488A-BE69-E428DC9E5384}"/>
    <hyperlink ref="D54" location="Likert_Startset!A152" display="Reinforcement-Learning-Based Variational Quantum  Circuits Optimization for Combinatorial Problems" xr:uid="{F92EBFA2-D7CD-4480-ABE8-E166C411378C}"/>
    <hyperlink ref="D57" location="Likert_Startset!G152" display="Solving Multi-Coloring Combinatorial Optimization Problems Using Hybrid Quantum Algorithms" xr:uid="{78897DCC-B746-4BD8-9B17-C2B507540442}"/>
    <hyperlink ref="D59" location="Likert_Startset!M152" display="Automated quantum programming via reinforcement learning for combinatorial optimization" xr:uid="{C404E773-B1D4-438E-9F05-9333F75BBA2E}"/>
    <hyperlink ref="D64" location="Likert_Startset!A164" display="Most Frequent Itemset Optimization" xr:uid="{8E915F11-7A8E-4FED-96E8-35F216DF6A42}"/>
    <hyperlink ref="D65" location="Likert_Startset!G164" display="Solving tiling puzzles with quantum annealing" xr:uid="{B441AC17-E9B6-4AB0-9A1A-B554FB64CAA2}"/>
  </hyperlink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DF177-148F-44AC-B78C-048ED410D535}">
  <dimension ref="A1:U244"/>
  <sheetViews>
    <sheetView topLeftCell="F204" zoomScaleNormal="100" workbookViewId="0">
      <selection activeCell="S10" sqref="S10"/>
    </sheetView>
  </sheetViews>
  <sheetFormatPr baseColWidth="10" defaultColWidth="11.5546875" defaultRowHeight="14.4" x14ac:dyDescent="0.3"/>
  <cols>
    <col min="9" max="9" width="22" customWidth="1"/>
    <col min="19" max="19" width="23.6640625" customWidth="1"/>
  </cols>
  <sheetData>
    <row r="1" spans="1:20" x14ac:dyDescent="0.3">
      <c r="A1" s="1" t="s">
        <v>540</v>
      </c>
      <c r="E1">
        <f>SUM(E4:E230)</f>
        <v>3426</v>
      </c>
      <c r="F1">
        <f>SUM(F4:F230)</f>
        <v>328</v>
      </c>
      <c r="G1">
        <f>SUM(G4:G230)</f>
        <v>121</v>
      </c>
      <c r="J1">
        <f>COUNTIF(M4:M202, "S")</f>
        <v>5</v>
      </c>
      <c r="K1">
        <f>COUNTIF(M4:M202, "S,V")</f>
        <v>51</v>
      </c>
      <c r="L1">
        <f>COUNTIF(M4:M202, "S, V")</f>
        <v>6</v>
      </c>
      <c r="M1">
        <f>COUNTIF(M4:M202, "V")</f>
        <v>30</v>
      </c>
      <c r="O1">
        <f>COUNTIFS(N4:N202, "Gate-Based",R4:R202,"yes")+COUNTIFS(N4:N202, "GB + QA",R4:R202,"yes")</f>
        <v>50</v>
      </c>
      <c r="P1">
        <f>COUNTIFS(N4:N202, "QA",R4:R202,"yes")+COUNTIFS(N4:N202, "GB + QA",R4:R202,"yes")+COUNTIFS(N4:N202, "QA ",R4:R202,"yes")</f>
        <v>37</v>
      </c>
      <c r="R1">
        <f>COUNTIFS(N4:N202, "Other Approaches",R4:R202,"yes")</f>
        <v>5</v>
      </c>
    </row>
    <row r="2" spans="1:20" x14ac:dyDescent="0.3">
      <c r="A2">
        <f>COUNTIF(R4:R230, "yes")</f>
        <v>93</v>
      </c>
      <c r="H2" s="16"/>
      <c r="I2" s="5" t="s">
        <v>702</v>
      </c>
    </row>
    <row r="3" spans="1:20" x14ac:dyDescent="0.3">
      <c r="A3">
        <f>COUNTIF(R4:R230, "no")</f>
        <v>28</v>
      </c>
      <c r="B3" s="1" t="s">
        <v>522</v>
      </c>
      <c r="C3" s="1" t="s">
        <v>300</v>
      </c>
      <c r="D3" s="1" t="s">
        <v>301</v>
      </c>
      <c r="E3" s="1" t="s">
        <v>303</v>
      </c>
      <c r="F3" s="1" t="s">
        <v>379</v>
      </c>
      <c r="G3" s="1" t="s">
        <v>306</v>
      </c>
      <c r="H3" s="18" t="s">
        <v>0</v>
      </c>
      <c r="I3" s="1" t="s">
        <v>305</v>
      </c>
      <c r="J3" s="1" t="s">
        <v>3</v>
      </c>
      <c r="K3" s="1" t="s">
        <v>4</v>
      </c>
      <c r="L3" s="1" t="s">
        <v>5</v>
      </c>
      <c r="M3" s="1" t="s">
        <v>6</v>
      </c>
      <c r="N3" s="1" t="s">
        <v>793</v>
      </c>
      <c r="O3" s="1" t="s">
        <v>7</v>
      </c>
      <c r="P3" s="1" t="s">
        <v>8</v>
      </c>
      <c r="Q3" s="1"/>
      <c r="R3" s="1" t="s">
        <v>13</v>
      </c>
      <c r="S3" s="1" t="s">
        <v>15</v>
      </c>
      <c r="T3" s="1" t="s">
        <v>682</v>
      </c>
    </row>
    <row r="4" spans="1:20" x14ac:dyDescent="0.3">
      <c r="B4" t="str">
        <f>VLOOKUP(C4, 'Start Set'!$B$4:$D88, 3)</f>
        <v>Avoiding Blocking by Scheduling Transactions using Quantum Annealing</v>
      </c>
      <c r="C4">
        <v>2</v>
      </c>
      <c r="D4" t="s">
        <v>302</v>
      </c>
      <c r="E4">
        <v>25</v>
      </c>
      <c r="F4">
        <v>0</v>
      </c>
      <c r="G4">
        <v>0</v>
      </c>
      <c r="H4" s="16"/>
      <c r="I4">
        <v>0</v>
      </c>
    </row>
    <row r="5" spans="1:20" x14ac:dyDescent="0.3">
      <c r="B5" t="e">
        <f>VLOOKUP(C5, 'Start Set'!$B$4:$D89, 3)</f>
        <v>#N/A</v>
      </c>
      <c r="D5" t="s">
        <v>304</v>
      </c>
      <c r="E5">
        <v>2</v>
      </c>
      <c r="F5">
        <v>1</v>
      </c>
      <c r="G5">
        <v>1</v>
      </c>
      <c r="H5" s="20">
        <v>1</v>
      </c>
      <c r="I5" t="s">
        <v>307</v>
      </c>
      <c r="J5">
        <v>2020</v>
      </c>
      <c r="K5" t="s">
        <v>17</v>
      </c>
      <c r="L5" s="2">
        <v>44389</v>
      </c>
      <c r="M5" t="s">
        <v>207</v>
      </c>
      <c r="N5" t="s">
        <v>103</v>
      </c>
      <c r="O5" t="s">
        <v>12</v>
      </c>
      <c r="P5" t="s">
        <v>640</v>
      </c>
      <c r="R5" t="s">
        <v>18</v>
      </c>
      <c r="T5" t="s">
        <v>681</v>
      </c>
    </row>
    <row r="6" spans="1:20" x14ac:dyDescent="0.3">
      <c r="B6" t="str">
        <f>VLOOKUP(C6, 'Start Set'!$B$4:$D90, 3)</f>
        <v>Multilevel Combinatorial Optimization across Quantum Architectures</v>
      </c>
      <c r="C6">
        <v>3</v>
      </c>
      <c r="D6" t="s">
        <v>302</v>
      </c>
      <c r="E6">
        <v>105</v>
      </c>
      <c r="F6">
        <v>16</v>
      </c>
      <c r="G6">
        <v>12</v>
      </c>
      <c r="H6" s="20">
        <v>2</v>
      </c>
      <c r="I6" t="s">
        <v>308</v>
      </c>
      <c r="J6">
        <v>2019</v>
      </c>
      <c r="K6" t="s">
        <v>309</v>
      </c>
      <c r="L6" s="2">
        <v>44363</v>
      </c>
      <c r="M6" t="s">
        <v>207</v>
      </c>
      <c r="N6" t="s">
        <v>48</v>
      </c>
      <c r="O6" t="s">
        <v>40</v>
      </c>
      <c r="P6" t="s">
        <v>532</v>
      </c>
      <c r="R6" t="s">
        <v>18</v>
      </c>
      <c r="T6" t="s">
        <v>681</v>
      </c>
    </row>
    <row r="7" spans="1:20" x14ac:dyDescent="0.3">
      <c r="B7" t="e">
        <f>VLOOKUP(C7, 'Start Set'!$B$4:$D91, 3)</f>
        <v>#N/A</v>
      </c>
      <c r="H7" s="20">
        <v>3</v>
      </c>
      <c r="I7" s="12" t="s">
        <v>533</v>
      </c>
      <c r="J7">
        <v>2018</v>
      </c>
      <c r="K7" t="s">
        <v>310</v>
      </c>
      <c r="L7" s="2">
        <v>44363</v>
      </c>
      <c r="M7" t="s">
        <v>171</v>
      </c>
      <c r="N7" t="s">
        <v>792</v>
      </c>
      <c r="O7" t="s">
        <v>40</v>
      </c>
      <c r="P7" t="s">
        <v>534</v>
      </c>
      <c r="R7" t="s">
        <v>18</v>
      </c>
      <c r="T7" t="s">
        <v>26</v>
      </c>
    </row>
    <row r="8" spans="1:20" x14ac:dyDescent="0.3">
      <c r="B8" t="e">
        <f>VLOOKUP(C8, 'Start Set'!$B$4:$D92, 3)</f>
        <v>#N/A</v>
      </c>
      <c r="H8" s="20">
        <v>4</v>
      </c>
      <c r="I8" s="12" t="s">
        <v>311</v>
      </c>
      <c r="J8">
        <v>2018</v>
      </c>
      <c r="K8" t="s">
        <v>395</v>
      </c>
      <c r="L8" s="2">
        <v>44363</v>
      </c>
      <c r="M8" t="s">
        <v>207</v>
      </c>
      <c r="N8" t="s">
        <v>792</v>
      </c>
      <c r="O8" t="s">
        <v>22</v>
      </c>
      <c r="P8" t="s">
        <v>535</v>
      </c>
      <c r="R8" t="s">
        <v>18</v>
      </c>
      <c r="T8" t="s">
        <v>26</v>
      </c>
    </row>
    <row r="9" spans="1:20" x14ac:dyDescent="0.3">
      <c r="B9" t="e">
        <f>VLOOKUP(C9, 'Start Set'!$B$4:$D93, 3)</f>
        <v>#N/A</v>
      </c>
      <c r="H9" s="20">
        <v>5</v>
      </c>
      <c r="I9" s="12" t="s">
        <v>312</v>
      </c>
      <c r="J9">
        <v>2019</v>
      </c>
      <c r="K9" t="s">
        <v>313</v>
      </c>
      <c r="L9" s="2">
        <v>44366</v>
      </c>
      <c r="M9" t="s">
        <v>207</v>
      </c>
      <c r="N9" t="s">
        <v>103</v>
      </c>
      <c r="O9" t="s">
        <v>12</v>
      </c>
      <c r="P9" t="s">
        <v>544</v>
      </c>
      <c r="R9" t="s">
        <v>18</v>
      </c>
      <c r="T9" t="s">
        <v>26</v>
      </c>
    </row>
    <row r="10" spans="1:20" x14ac:dyDescent="0.3">
      <c r="B10" t="e">
        <f>VLOOKUP(C10, 'Start Set'!$B$4:$D94, 3)</f>
        <v>#N/A</v>
      </c>
      <c r="H10" s="20">
        <v>6</v>
      </c>
      <c r="I10" t="s">
        <v>314</v>
      </c>
      <c r="J10">
        <v>2019</v>
      </c>
      <c r="K10" t="s">
        <v>315</v>
      </c>
      <c r="L10" s="2">
        <v>44366</v>
      </c>
      <c r="M10" t="s">
        <v>207</v>
      </c>
      <c r="N10" t="s">
        <v>792</v>
      </c>
      <c r="O10" t="s">
        <v>22</v>
      </c>
      <c r="P10" t="s">
        <v>545</v>
      </c>
      <c r="R10" t="s">
        <v>18</v>
      </c>
      <c r="T10" t="s">
        <v>683</v>
      </c>
    </row>
    <row r="11" spans="1:20" x14ac:dyDescent="0.3">
      <c r="B11" t="e">
        <f>VLOOKUP(C11, 'Start Set'!$B$4:$D95, 3)</f>
        <v>#N/A</v>
      </c>
      <c r="H11" s="20">
        <v>7</v>
      </c>
      <c r="I11" t="s">
        <v>316</v>
      </c>
      <c r="J11">
        <v>2020</v>
      </c>
      <c r="K11" t="s">
        <v>317</v>
      </c>
      <c r="L11" s="2">
        <v>44368</v>
      </c>
      <c r="M11" t="s">
        <v>207</v>
      </c>
      <c r="N11" t="s">
        <v>792</v>
      </c>
      <c r="O11" t="s">
        <v>22</v>
      </c>
      <c r="P11" t="s">
        <v>550</v>
      </c>
      <c r="R11" t="s">
        <v>18</v>
      </c>
      <c r="T11" t="s">
        <v>681</v>
      </c>
    </row>
    <row r="12" spans="1:20" x14ac:dyDescent="0.3">
      <c r="B12" t="e">
        <f>VLOOKUP(C12, 'Start Set'!$B$4:$D96, 3)</f>
        <v>#N/A</v>
      </c>
      <c r="H12" s="20">
        <v>8</v>
      </c>
      <c r="I12" s="12" t="s">
        <v>318</v>
      </c>
      <c r="J12">
        <v>2019</v>
      </c>
      <c r="K12" t="s">
        <v>319</v>
      </c>
      <c r="L12" s="2">
        <v>44368</v>
      </c>
      <c r="M12" t="s">
        <v>207</v>
      </c>
      <c r="N12" t="s">
        <v>792</v>
      </c>
      <c r="O12" t="s">
        <v>40</v>
      </c>
      <c r="P12" t="s">
        <v>552</v>
      </c>
      <c r="R12" t="s">
        <v>18</v>
      </c>
      <c r="T12" t="s">
        <v>26</v>
      </c>
    </row>
    <row r="13" spans="1:20" x14ac:dyDescent="0.3">
      <c r="B13" t="e">
        <f>VLOOKUP(C13, 'Start Set'!$B$4:$D97, 3)</f>
        <v>#N/A</v>
      </c>
      <c r="H13" s="20">
        <v>9</v>
      </c>
      <c r="I13" t="s">
        <v>320</v>
      </c>
      <c r="J13">
        <v>2019</v>
      </c>
      <c r="K13" t="s">
        <v>321</v>
      </c>
      <c r="L13" s="2">
        <v>44368</v>
      </c>
      <c r="M13" s="6" t="s">
        <v>172</v>
      </c>
      <c r="N13" t="s">
        <v>792</v>
      </c>
      <c r="O13" t="s">
        <v>22</v>
      </c>
      <c r="P13" t="s">
        <v>556</v>
      </c>
      <c r="R13" t="s">
        <v>18</v>
      </c>
      <c r="T13" t="s">
        <v>683</v>
      </c>
    </row>
    <row r="14" spans="1:20" x14ac:dyDescent="0.3">
      <c r="B14" t="e">
        <f>VLOOKUP(C14, 'Start Set'!$B$4:$D98, 3)</f>
        <v>#N/A</v>
      </c>
      <c r="H14" s="17">
        <v>10</v>
      </c>
      <c r="I14" s="12" t="s">
        <v>322</v>
      </c>
      <c r="J14">
        <v>2019</v>
      </c>
      <c r="K14" t="s">
        <v>323</v>
      </c>
      <c r="L14" s="2">
        <v>44369</v>
      </c>
      <c r="N14" t="s">
        <v>792</v>
      </c>
      <c r="O14" t="s">
        <v>40</v>
      </c>
      <c r="P14" t="s">
        <v>561</v>
      </c>
      <c r="R14" t="s">
        <v>14</v>
      </c>
      <c r="S14" t="s">
        <v>562</v>
      </c>
    </row>
    <row r="15" spans="1:20" x14ac:dyDescent="0.3">
      <c r="B15" t="e">
        <f>VLOOKUP(C15, 'Start Set'!$B$4:$D99, 3)</f>
        <v>#N/A</v>
      </c>
      <c r="H15" s="16">
        <v>11</v>
      </c>
      <c r="I15" t="s">
        <v>324</v>
      </c>
      <c r="J15">
        <v>2020</v>
      </c>
      <c r="K15" t="s">
        <v>325</v>
      </c>
      <c r="L15" s="2">
        <v>44369</v>
      </c>
      <c r="N15" t="s">
        <v>563</v>
      </c>
      <c r="O15" t="s">
        <v>299</v>
      </c>
      <c r="P15" t="s">
        <v>564</v>
      </c>
      <c r="R15" t="s">
        <v>14</v>
      </c>
    </row>
    <row r="16" spans="1:20" x14ac:dyDescent="0.3">
      <c r="B16" t="e">
        <f>VLOOKUP(C16, 'Start Set'!$B$4:$D100, 3)</f>
        <v>#N/A</v>
      </c>
      <c r="H16" s="20">
        <v>12</v>
      </c>
      <c r="I16" t="s">
        <v>326</v>
      </c>
      <c r="J16">
        <v>2018</v>
      </c>
      <c r="K16" t="s">
        <v>327</v>
      </c>
      <c r="L16" s="2">
        <v>44409</v>
      </c>
      <c r="M16" t="s">
        <v>172</v>
      </c>
      <c r="N16" t="s">
        <v>103</v>
      </c>
      <c r="O16" t="s">
        <v>22</v>
      </c>
      <c r="P16" t="s">
        <v>648</v>
      </c>
      <c r="R16" t="s">
        <v>18</v>
      </c>
      <c r="T16" t="s">
        <v>681</v>
      </c>
    </row>
    <row r="17" spans="2:20" x14ac:dyDescent="0.3">
      <c r="B17" t="e">
        <f>VLOOKUP(C17, 'Start Set'!$B$4:$D101, 3)</f>
        <v>#N/A</v>
      </c>
      <c r="H17" s="16">
        <v>13</v>
      </c>
      <c r="I17" t="s">
        <v>328</v>
      </c>
      <c r="J17">
        <v>2018</v>
      </c>
      <c r="K17" t="s">
        <v>327</v>
      </c>
      <c r="L17" s="2">
        <v>44409</v>
      </c>
      <c r="N17" t="s">
        <v>103</v>
      </c>
      <c r="O17" t="s">
        <v>22</v>
      </c>
      <c r="P17" t="s">
        <v>649</v>
      </c>
      <c r="R17" t="s">
        <v>14</v>
      </c>
      <c r="S17" t="s">
        <v>650</v>
      </c>
    </row>
    <row r="18" spans="2:20" x14ac:dyDescent="0.3">
      <c r="B18" t="e">
        <f>VLOOKUP(C18, 'Start Set'!$B$4:$D102, 3)</f>
        <v>#N/A</v>
      </c>
      <c r="D18" t="s">
        <v>304</v>
      </c>
      <c r="E18">
        <v>11</v>
      </c>
      <c r="F18">
        <v>3</v>
      </c>
      <c r="G18">
        <v>3</v>
      </c>
      <c r="H18" s="20">
        <v>14</v>
      </c>
      <c r="I18" t="s">
        <v>329</v>
      </c>
      <c r="J18">
        <v>2021</v>
      </c>
      <c r="K18" t="s">
        <v>330</v>
      </c>
      <c r="L18" s="2">
        <v>44380</v>
      </c>
      <c r="M18" t="s">
        <v>207</v>
      </c>
      <c r="N18" t="s">
        <v>792</v>
      </c>
      <c r="O18" t="s">
        <v>22</v>
      </c>
      <c r="P18" t="s">
        <v>622</v>
      </c>
      <c r="R18" t="s">
        <v>18</v>
      </c>
      <c r="T18" t="s">
        <v>681</v>
      </c>
    </row>
    <row r="19" spans="2:20" x14ac:dyDescent="0.3">
      <c r="B19" t="e">
        <f>VLOOKUP(C19, 'Start Set'!$B$4:$D103, 3)</f>
        <v>#N/A</v>
      </c>
      <c r="H19" s="20">
        <v>15</v>
      </c>
      <c r="I19" t="s">
        <v>331</v>
      </c>
      <c r="J19">
        <v>2021</v>
      </c>
      <c r="K19" t="s">
        <v>332</v>
      </c>
      <c r="L19" s="2">
        <v>44389</v>
      </c>
      <c r="M19" t="s">
        <v>207</v>
      </c>
      <c r="N19" t="s">
        <v>48</v>
      </c>
      <c r="O19" t="s">
        <v>40</v>
      </c>
      <c r="P19" t="s">
        <v>638</v>
      </c>
      <c r="R19" t="s">
        <v>18</v>
      </c>
      <c r="T19" t="s">
        <v>683</v>
      </c>
    </row>
    <row r="20" spans="2:20" x14ac:dyDescent="0.3">
      <c r="B20" t="e">
        <f>VLOOKUP(C20, 'Start Set'!$B$4:$D104, 3)</f>
        <v>#N/A</v>
      </c>
      <c r="H20" s="16"/>
      <c r="L20" s="2"/>
    </row>
    <row r="21" spans="2:20" x14ac:dyDescent="0.3">
      <c r="B21" t="str">
        <f>VLOOKUP(C21, 'Start Set'!$B$4:$D105, 3)</f>
        <v>Quantum Approximate Optimization Algorithm: Performance, Mechanism, and Implementation on Near-Term Devices</v>
      </c>
      <c r="C21">
        <v>7</v>
      </c>
      <c r="D21" t="s">
        <v>302</v>
      </c>
      <c r="E21">
        <v>74</v>
      </c>
      <c r="F21">
        <v>1</v>
      </c>
      <c r="G21">
        <v>0</v>
      </c>
      <c r="H21" s="16"/>
    </row>
    <row r="22" spans="2:20" x14ac:dyDescent="0.3">
      <c r="B22" t="e">
        <f>VLOOKUP(C22, 'Start Set'!$B$4:$D106, 3)</f>
        <v>#N/A</v>
      </c>
      <c r="D22" t="s">
        <v>304</v>
      </c>
      <c r="E22">
        <v>256</v>
      </c>
      <c r="F22">
        <v>20</v>
      </c>
      <c r="G22">
        <v>7</v>
      </c>
      <c r="H22" s="20">
        <v>17</v>
      </c>
      <c r="I22" s="12" t="s">
        <v>333</v>
      </c>
      <c r="J22">
        <v>2020</v>
      </c>
      <c r="K22" t="s">
        <v>334</v>
      </c>
      <c r="L22" s="2">
        <v>44370</v>
      </c>
      <c r="M22" t="s">
        <v>207</v>
      </c>
      <c r="N22" t="s">
        <v>792</v>
      </c>
      <c r="O22" t="s">
        <v>22</v>
      </c>
      <c r="P22" t="s">
        <v>575</v>
      </c>
      <c r="R22" t="s">
        <v>18</v>
      </c>
      <c r="T22" t="s">
        <v>26</v>
      </c>
    </row>
    <row r="23" spans="2:20" x14ac:dyDescent="0.3">
      <c r="B23" t="e">
        <f>VLOOKUP(C23, 'Start Set'!$B$4:$D107, 3)</f>
        <v>#N/A</v>
      </c>
      <c r="H23" s="20">
        <v>18</v>
      </c>
      <c r="I23" t="s">
        <v>335</v>
      </c>
      <c r="J23">
        <v>2020</v>
      </c>
      <c r="K23" t="s">
        <v>336</v>
      </c>
      <c r="L23" s="2">
        <v>44381</v>
      </c>
      <c r="M23" t="s">
        <v>207</v>
      </c>
      <c r="N23" t="s">
        <v>792</v>
      </c>
      <c r="O23" t="s">
        <v>40</v>
      </c>
      <c r="P23" t="s">
        <v>634</v>
      </c>
      <c r="R23" t="s">
        <v>18</v>
      </c>
      <c r="T23" t="s">
        <v>681</v>
      </c>
    </row>
    <row r="24" spans="2:20" x14ac:dyDescent="0.3">
      <c r="B24" t="e">
        <f>VLOOKUP(C24, 'Start Set'!$B$4:$D108, 3)</f>
        <v>#N/A</v>
      </c>
      <c r="H24" s="20">
        <v>19</v>
      </c>
      <c r="I24" s="12" t="s">
        <v>337</v>
      </c>
      <c r="J24">
        <v>2021</v>
      </c>
      <c r="K24" t="s">
        <v>338</v>
      </c>
      <c r="L24" s="2">
        <v>44378</v>
      </c>
      <c r="M24" t="s">
        <v>207</v>
      </c>
      <c r="N24" t="s">
        <v>792</v>
      </c>
      <c r="O24" t="s">
        <v>22</v>
      </c>
      <c r="P24" t="s">
        <v>598</v>
      </c>
      <c r="R24" t="s">
        <v>18</v>
      </c>
      <c r="T24" t="s">
        <v>26</v>
      </c>
    </row>
    <row r="25" spans="2:20" x14ac:dyDescent="0.3">
      <c r="B25" t="e">
        <f>VLOOKUP(C25, 'Start Set'!$B$4:$D109, 3)</f>
        <v>#N/A</v>
      </c>
      <c r="H25" s="20">
        <v>20</v>
      </c>
      <c r="I25" t="s">
        <v>339</v>
      </c>
      <c r="J25">
        <v>2021</v>
      </c>
      <c r="K25" t="s">
        <v>340</v>
      </c>
      <c r="L25" s="2">
        <v>44379</v>
      </c>
      <c r="M25" t="s">
        <v>207</v>
      </c>
      <c r="N25" t="s">
        <v>792</v>
      </c>
      <c r="O25" t="s">
        <v>22</v>
      </c>
      <c r="P25" t="s">
        <v>599</v>
      </c>
      <c r="R25" t="s">
        <v>18</v>
      </c>
      <c r="T25" t="s">
        <v>26</v>
      </c>
    </row>
    <row r="26" spans="2:20" x14ac:dyDescent="0.3">
      <c r="B26" t="e">
        <f>VLOOKUP(C26, 'Start Set'!$B$4:$D110, 3)</f>
        <v>#N/A</v>
      </c>
      <c r="H26" s="16">
        <v>21</v>
      </c>
      <c r="I26" t="s">
        <v>341</v>
      </c>
      <c r="J26">
        <v>2020</v>
      </c>
      <c r="K26" t="s">
        <v>342</v>
      </c>
      <c r="L26" s="2">
        <v>44380</v>
      </c>
      <c r="N26" t="s">
        <v>557</v>
      </c>
      <c r="O26" t="s">
        <v>22</v>
      </c>
      <c r="P26" t="s">
        <v>619</v>
      </c>
      <c r="R26" t="s">
        <v>14</v>
      </c>
      <c r="S26" t="s">
        <v>620</v>
      </c>
    </row>
    <row r="27" spans="2:20" x14ac:dyDescent="0.3">
      <c r="B27" t="e">
        <f>VLOOKUP(C27, 'Start Set'!$B$4:$D111, 3)</f>
        <v>#N/A</v>
      </c>
      <c r="H27" s="20">
        <v>22</v>
      </c>
      <c r="I27" t="s">
        <v>343</v>
      </c>
      <c r="J27">
        <v>2021</v>
      </c>
      <c r="K27" t="s">
        <v>344</v>
      </c>
      <c r="L27" s="2">
        <v>44411</v>
      </c>
      <c r="M27" t="s">
        <v>207</v>
      </c>
      <c r="N27" t="s">
        <v>792</v>
      </c>
      <c r="O27" t="s">
        <v>22</v>
      </c>
      <c r="P27" t="s">
        <v>660</v>
      </c>
      <c r="R27" t="s">
        <v>18</v>
      </c>
      <c r="T27" t="s">
        <v>681</v>
      </c>
    </row>
    <row r="28" spans="2:20" x14ac:dyDescent="0.3">
      <c r="B28" t="e">
        <f>VLOOKUP(C28, 'Start Set'!$B$4:$D112, 3)</f>
        <v>#N/A</v>
      </c>
      <c r="H28" s="16">
        <v>23</v>
      </c>
      <c r="I28" s="12" t="s">
        <v>345</v>
      </c>
      <c r="J28">
        <v>2021</v>
      </c>
      <c r="K28" t="s">
        <v>346</v>
      </c>
      <c r="L28" s="2">
        <v>44389</v>
      </c>
      <c r="N28" t="s">
        <v>557</v>
      </c>
      <c r="O28" t="s">
        <v>40</v>
      </c>
      <c r="P28" t="s">
        <v>639</v>
      </c>
      <c r="R28" t="s">
        <v>14</v>
      </c>
      <c r="S28" t="s">
        <v>708</v>
      </c>
    </row>
    <row r="29" spans="2:20" x14ac:dyDescent="0.3">
      <c r="B29" t="str">
        <f>VLOOKUP(C29, 'Start Set'!$B$4:$D113, 3)</f>
        <v>Large-scale Quantum Approximate Optimization via Divide-and-Conquer</v>
      </c>
      <c r="C29">
        <v>8</v>
      </c>
      <c r="D29" t="s">
        <v>302</v>
      </c>
      <c r="E29">
        <v>14</v>
      </c>
      <c r="F29">
        <v>1</v>
      </c>
      <c r="G29">
        <v>0</v>
      </c>
      <c r="H29" s="16"/>
    </row>
    <row r="30" spans="2:20" x14ac:dyDescent="0.3">
      <c r="B30" t="e">
        <f>VLOOKUP(C30, 'Start Set'!$B$4:$D114, 3)</f>
        <v>#N/A</v>
      </c>
      <c r="D30" t="s">
        <v>304</v>
      </c>
      <c r="E30">
        <v>0</v>
      </c>
      <c r="F30">
        <v>0</v>
      </c>
      <c r="G30">
        <v>0</v>
      </c>
      <c r="H30" s="16"/>
    </row>
    <row r="31" spans="2:20" x14ac:dyDescent="0.3">
      <c r="B31" t="str">
        <f>VLOOKUP(C31, 'Start Set'!$B$4:$D115, 3)</f>
        <v>PyQUBO: Python Library for Mapping Combinatorial Optimization Problems to QUBO</v>
      </c>
      <c r="C31">
        <v>9</v>
      </c>
      <c r="D31" t="s">
        <v>302</v>
      </c>
      <c r="E31">
        <v>36</v>
      </c>
      <c r="F31">
        <v>5</v>
      </c>
      <c r="G31">
        <v>2</v>
      </c>
      <c r="H31" s="20">
        <v>24</v>
      </c>
      <c r="I31" t="s">
        <v>347</v>
      </c>
      <c r="J31">
        <v>2019</v>
      </c>
      <c r="K31" t="s">
        <v>348</v>
      </c>
      <c r="L31" s="2">
        <v>44383</v>
      </c>
      <c r="M31" t="s">
        <v>207</v>
      </c>
      <c r="N31" t="s">
        <v>103</v>
      </c>
      <c r="O31" t="s">
        <v>40</v>
      </c>
      <c r="P31" t="s">
        <v>636</v>
      </c>
      <c r="R31" t="s">
        <v>18</v>
      </c>
      <c r="T31" t="s">
        <v>681</v>
      </c>
    </row>
    <row r="32" spans="2:20" x14ac:dyDescent="0.3">
      <c r="B32" t="e">
        <f>VLOOKUP(C32, 'Start Set'!$B$4:$D116, 3)</f>
        <v>#N/A</v>
      </c>
      <c r="H32" s="20">
        <v>25</v>
      </c>
      <c r="I32" t="s">
        <v>349</v>
      </c>
      <c r="J32">
        <v>2019</v>
      </c>
      <c r="K32" t="s">
        <v>350</v>
      </c>
      <c r="L32" s="2">
        <v>44365</v>
      </c>
      <c r="M32" t="s">
        <v>207</v>
      </c>
      <c r="N32" t="s">
        <v>103</v>
      </c>
      <c r="O32" t="s">
        <v>12</v>
      </c>
      <c r="P32" t="s">
        <v>542</v>
      </c>
      <c r="R32" t="s">
        <v>18</v>
      </c>
      <c r="T32" t="s">
        <v>681</v>
      </c>
    </row>
    <row r="33" spans="2:20" x14ac:dyDescent="0.3">
      <c r="B33" t="e">
        <f>VLOOKUP(C33, 'Start Set'!$B$4:$D117, 3)</f>
        <v>#N/A</v>
      </c>
      <c r="D33" t="s">
        <v>304</v>
      </c>
      <c r="E33">
        <v>0</v>
      </c>
      <c r="F33">
        <v>0</v>
      </c>
      <c r="G33">
        <v>0</v>
      </c>
      <c r="H33" s="16"/>
    </row>
    <row r="34" spans="2:20" x14ac:dyDescent="0.3">
      <c r="B34" t="str">
        <f>VLOOKUP(C34, 'Start Set'!$B$4:$D118, 3)</f>
        <v>Feedback-based Quantum Optimization</v>
      </c>
      <c r="C34">
        <v>10</v>
      </c>
      <c r="D34" t="s">
        <v>302</v>
      </c>
      <c r="E34">
        <v>35</v>
      </c>
      <c r="F34">
        <v>8</v>
      </c>
      <c r="G34">
        <v>3</v>
      </c>
      <c r="H34" s="20">
        <v>26</v>
      </c>
      <c r="I34" t="s">
        <v>353</v>
      </c>
      <c r="J34">
        <v>2020</v>
      </c>
      <c r="K34" t="s">
        <v>354</v>
      </c>
      <c r="L34" s="2">
        <v>44410</v>
      </c>
      <c r="M34" t="s">
        <v>172</v>
      </c>
      <c r="N34" t="s">
        <v>794</v>
      </c>
      <c r="O34" t="s">
        <v>22</v>
      </c>
      <c r="P34" t="s">
        <v>679</v>
      </c>
      <c r="R34" t="s">
        <v>18</v>
      </c>
      <c r="T34" t="s">
        <v>681</v>
      </c>
    </row>
    <row r="35" spans="2:20" x14ac:dyDescent="0.3">
      <c r="B35" t="e">
        <f>VLOOKUP(C35, 'Start Set'!$B$4:$D119, 3)</f>
        <v>#N/A</v>
      </c>
      <c r="H35" s="16">
        <v>27</v>
      </c>
      <c r="I35" s="12" t="s">
        <v>355</v>
      </c>
      <c r="J35">
        <v>2020</v>
      </c>
      <c r="K35" t="s">
        <v>356</v>
      </c>
      <c r="L35" s="2">
        <v>44370</v>
      </c>
      <c r="N35" t="s">
        <v>547</v>
      </c>
      <c r="O35" t="s">
        <v>22</v>
      </c>
      <c r="P35" t="s">
        <v>567</v>
      </c>
      <c r="R35" t="s">
        <v>14</v>
      </c>
      <c r="S35" t="s">
        <v>572</v>
      </c>
    </row>
    <row r="36" spans="2:20" x14ac:dyDescent="0.3">
      <c r="B36" t="e">
        <f>VLOOKUP(C36, 'Start Set'!$B$4:$D120, 3)</f>
        <v>#N/A</v>
      </c>
      <c r="H36" s="16">
        <v>28</v>
      </c>
      <c r="I36" s="12" t="s">
        <v>357</v>
      </c>
      <c r="J36">
        <v>2019</v>
      </c>
      <c r="K36" t="s">
        <v>358</v>
      </c>
      <c r="L36" s="2">
        <v>44368</v>
      </c>
      <c r="N36" t="s">
        <v>547</v>
      </c>
      <c r="O36" t="s">
        <v>22</v>
      </c>
      <c r="P36" t="s">
        <v>548</v>
      </c>
      <c r="R36" t="s">
        <v>14</v>
      </c>
      <c r="S36" t="s">
        <v>709</v>
      </c>
    </row>
    <row r="37" spans="2:20" x14ac:dyDescent="0.3">
      <c r="B37" t="e">
        <f>VLOOKUP(C37, 'Start Set'!$B$4:$D121, 3)</f>
        <v>#N/A</v>
      </c>
      <c r="D37" t="s">
        <v>304</v>
      </c>
      <c r="E37">
        <v>1</v>
      </c>
      <c r="F37">
        <v>1</v>
      </c>
      <c r="G37">
        <v>1</v>
      </c>
      <c r="H37" s="16">
        <v>29</v>
      </c>
      <c r="I37" s="12" t="s">
        <v>351</v>
      </c>
      <c r="J37">
        <v>2021</v>
      </c>
      <c r="K37" t="s">
        <v>352</v>
      </c>
      <c r="L37" s="2">
        <v>44379</v>
      </c>
      <c r="N37" t="s">
        <v>36</v>
      </c>
      <c r="O37" t="s">
        <v>22</v>
      </c>
      <c r="P37" t="s">
        <v>603</v>
      </c>
      <c r="R37" t="s">
        <v>14</v>
      </c>
      <c r="S37" t="s">
        <v>604</v>
      </c>
    </row>
    <row r="38" spans="2:20" x14ac:dyDescent="0.3">
      <c r="B38" t="str">
        <f>VLOOKUP(C38, 'Start Set'!$B$4:$D122, 3)</f>
        <v>quantum Case-Based Reasoning (qCBR)</v>
      </c>
      <c r="C38">
        <v>11</v>
      </c>
      <c r="D38" t="s">
        <v>302</v>
      </c>
      <c r="E38">
        <v>63</v>
      </c>
      <c r="F38">
        <v>6</v>
      </c>
      <c r="G38">
        <v>2</v>
      </c>
      <c r="H38" s="20">
        <v>30</v>
      </c>
      <c r="I38" t="s">
        <v>359</v>
      </c>
      <c r="J38">
        <v>2019</v>
      </c>
      <c r="K38" t="s">
        <v>360</v>
      </c>
      <c r="L38" s="2">
        <v>44379</v>
      </c>
      <c r="M38" t="s">
        <v>172</v>
      </c>
      <c r="N38" t="s">
        <v>792</v>
      </c>
      <c r="O38" t="s">
        <v>22</v>
      </c>
      <c r="P38" t="s">
        <v>610</v>
      </c>
      <c r="R38" t="s">
        <v>18</v>
      </c>
      <c r="T38" t="s">
        <v>681</v>
      </c>
    </row>
    <row r="39" spans="2:20" x14ac:dyDescent="0.3">
      <c r="B39" t="e">
        <f>VLOOKUP(C39, 'Start Set'!$B$4:$D123, 3)</f>
        <v>#N/A</v>
      </c>
      <c r="H39" s="20">
        <v>31</v>
      </c>
      <c r="I39" t="s">
        <v>361</v>
      </c>
      <c r="J39">
        <v>2020</v>
      </c>
      <c r="K39" t="s">
        <v>91</v>
      </c>
      <c r="L39" s="2">
        <v>44381</v>
      </c>
      <c r="M39" t="s">
        <v>207</v>
      </c>
      <c r="N39" t="s">
        <v>792</v>
      </c>
      <c r="O39" t="s">
        <v>12</v>
      </c>
      <c r="P39" t="s">
        <v>635</v>
      </c>
      <c r="R39" t="s">
        <v>18</v>
      </c>
      <c r="T39" t="s">
        <v>681</v>
      </c>
    </row>
    <row r="40" spans="2:20" x14ac:dyDescent="0.3">
      <c r="B40" t="e">
        <f>VLOOKUP(C40, 'Start Set'!$B$4:$D124, 3)</f>
        <v>#N/A</v>
      </c>
      <c r="D40" t="s">
        <v>304</v>
      </c>
      <c r="E40">
        <v>0</v>
      </c>
      <c r="F40">
        <v>0</v>
      </c>
      <c r="G40">
        <v>0</v>
      </c>
      <c r="H40" s="16"/>
    </row>
    <row r="41" spans="2:20" x14ac:dyDescent="0.3">
      <c r="B41" t="str">
        <f>VLOOKUP(C41, 'Start Set'!$B$4:$D125, 3)</f>
        <v>Empirical performance bounds for quantum approximate optimization</v>
      </c>
      <c r="C41">
        <v>13</v>
      </c>
      <c r="D41" t="s">
        <v>302</v>
      </c>
      <c r="E41">
        <v>31</v>
      </c>
      <c r="F41">
        <v>10</v>
      </c>
      <c r="G41">
        <v>4</v>
      </c>
      <c r="H41" s="20">
        <v>32</v>
      </c>
      <c r="I41" s="12" t="s">
        <v>621</v>
      </c>
      <c r="J41">
        <v>2020</v>
      </c>
      <c r="K41" t="s">
        <v>362</v>
      </c>
      <c r="L41" s="2">
        <v>44374</v>
      </c>
      <c r="M41" t="s">
        <v>207</v>
      </c>
      <c r="N41" t="s">
        <v>792</v>
      </c>
      <c r="O41" t="s">
        <v>22</v>
      </c>
      <c r="P41" t="s">
        <v>588</v>
      </c>
      <c r="R41" t="s">
        <v>18</v>
      </c>
      <c r="T41" t="s">
        <v>26</v>
      </c>
    </row>
    <row r="42" spans="2:20" x14ac:dyDescent="0.3">
      <c r="B42" t="e">
        <f>VLOOKUP(C42, 'Start Set'!$B$4:$D126, 3)</f>
        <v>#N/A</v>
      </c>
      <c r="H42" s="20">
        <v>33</v>
      </c>
      <c r="I42" s="12" t="s">
        <v>363</v>
      </c>
      <c r="J42">
        <v>2020</v>
      </c>
      <c r="K42" t="s">
        <v>364</v>
      </c>
      <c r="L42" s="2">
        <v>44374</v>
      </c>
      <c r="M42" t="s">
        <v>207</v>
      </c>
      <c r="N42" t="s">
        <v>792</v>
      </c>
      <c r="O42" t="s">
        <v>22</v>
      </c>
      <c r="P42" t="s">
        <v>673</v>
      </c>
      <c r="R42" t="s">
        <v>18</v>
      </c>
      <c r="T42" t="s">
        <v>26</v>
      </c>
    </row>
    <row r="43" spans="2:20" x14ac:dyDescent="0.3">
      <c r="B43" t="e">
        <f>VLOOKUP(C43, 'Start Set'!$B$4:$D127, 3)</f>
        <v>#N/A</v>
      </c>
      <c r="H43" s="20">
        <v>34</v>
      </c>
      <c r="I43" t="s">
        <v>365</v>
      </c>
      <c r="J43">
        <v>2020</v>
      </c>
      <c r="K43" t="s">
        <v>366</v>
      </c>
      <c r="L43" s="2">
        <v>44370</v>
      </c>
      <c r="M43" t="s">
        <v>195</v>
      </c>
      <c r="N43" t="s">
        <v>792</v>
      </c>
      <c r="O43" t="s">
        <v>22</v>
      </c>
      <c r="P43" t="s">
        <v>573</v>
      </c>
      <c r="R43" t="s">
        <v>18</v>
      </c>
      <c r="T43" t="s">
        <v>683</v>
      </c>
    </row>
    <row r="44" spans="2:20" x14ac:dyDescent="0.3">
      <c r="B44" t="e">
        <f>VLOOKUP(C44, 'Start Set'!$B$4:$D128, 3)</f>
        <v>#N/A</v>
      </c>
      <c r="H44" s="20">
        <v>35</v>
      </c>
      <c r="I44" t="s">
        <v>367</v>
      </c>
      <c r="J44">
        <v>2020</v>
      </c>
      <c r="K44" t="s">
        <v>368</v>
      </c>
      <c r="L44" s="2">
        <v>44368</v>
      </c>
      <c r="M44" t="s">
        <v>172</v>
      </c>
      <c r="N44" t="s">
        <v>792</v>
      </c>
      <c r="O44" t="s">
        <v>22</v>
      </c>
      <c r="P44" t="s">
        <v>674</v>
      </c>
      <c r="R44" t="s">
        <v>18</v>
      </c>
      <c r="T44" t="s">
        <v>681</v>
      </c>
    </row>
    <row r="45" spans="2:20" x14ac:dyDescent="0.3">
      <c r="B45" t="e">
        <f>VLOOKUP(C45, 'Start Set'!$B$4:$D129, 3)</f>
        <v>#N/A</v>
      </c>
      <c r="D45" t="s">
        <v>304</v>
      </c>
      <c r="E45">
        <v>2</v>
      </c>
      <c r="F45">
        <v>1</v>
      </c>
      <c r="G45">
        <v>1</v>
      </c>
      <c r="H45" s="20">
        <v>36</v>
      </c>
      <c r="I45" s="12" t="s">
        <v>369</v>
      </c>
      <c r="J45">
        <v>2021</v>
      </c>
      <c r="K45" s="4" t="s">
        <v>370</v>
      </c>
      <c r="L45" s="2">
        <v>44378</v>
      </c>
      <c r="M45" t="s">
        <v>172</v>
      </c>
      <c r="N45" t="s">
        <v>792</v>
      </c>
      <c r="O45" t="s">
        <v>22</v>
      </c>
      <c r="P45" t="s">
        <v>596</v>
      </c>
      <c r="R45" t="s">
        <v>18</v>
      </c>
      <c r="T45" t="s">
        <v>26</v>
      </c>
    </row>
    <row r="46" spans="2:20" x14ac:dyDescent="0.3">
      <c r="B46" t="str">
        <f>VLOOKUP(C46, 'Start Set'!$B$4:$D130, 3)</f>
        <v>Layer VQE: A Variational Approach for Combinatorial Optimization on Noisy Quantum Computers</v>
      </c>
      <c r="C46">
        <v>14</v>
      </c>
      <c r="D46" t="s">
        <v>302</v>
      </c>
      <c r="E46">
        <v>65</v>
      </c>
      <c r="F46">
        <v>14</v>
      </c>
      <c r="G46">
        <v>4</v>
      </c>
      <c r="H46" s="20">
        <v>37</v>
      </c>
      <c r="I46" s="12" t="s">
        <v>377</v>
      </c>
      <c r="J46">
        <v>2020</v>
      </c>
      <c r="K46" t="s">
        <v>371</v>
      </c>
      <c r="L46" s="2">
        <v>44371</v>
      </c>
      <c r="M46" t="s">
        <v>207</v>
      </c>
      <c r="N46" t="s">
        <v>792</v>
      </c>
      <c r="O46" t="s">
        <v>22</v>
      </c>
      <c r="P46" t="s">
        <v>579</v>
      </c>
      <c r="R46" t="s">
        <v>18</v>
      </c>
      <c r="T46" t="s">
        <v>26</v>
      </c>
    </row>
    <row r="47" spans="2:20" x14ac:dyDescent="0.3">
      <c r="B47" t="e">
        <f>VLOOKUP(C47, 'Start Set'!$B$4:$D131, 3)</f>
        <v>#N/A</v>
      </c>
      <c r="H47" s="20">
        <v>38</v>
      </c>
      <c r="I47" t="s">
        <v>372</v>
      </c>
      <c r="J47">
        <v>2021</v>
      </c>
      <c r="K47" t="s">
        <v>373</v>
      </c>
      <c r="L47" s="2">
        <v>44368</v>
      </c>
      <c r="M47" t="s">
        <v>172</v>
      </c>
      <c r="N47" t="s">
        <v>792</v>
      </c>
      <c r="O47" t="s">
        <v>22</v>
      </c>
      <c r="P47" t="s">
        <v>551</v>
      </c>
      <c r="R47" s="5" t="s">
        <v>18</v>
      </c>
      <c r="T47" t="s">
        <v>681</v>
      </c>
    </row>
    <row r="48" spans="2:20" x14ac:dyDescent="0.3">
      <c r="B48" t="e">
        <f>VLOOKUP(C48, 'Start Set'!$B$4:$D132, 3)</f>
        <v>#N/A</v>
      </c>
      <c r="H48" s="20">
        <v>39</v>
      </c>
      <c r="I48" t="s">
        <v>374</v>
      </c>
      <c r="J48">
        <v>2019</v>
      </c>
      <c r="K48" t="s">
        <v>375</v>
      </c>
      <c r="L48" s="2">
        <v>44380</v>
      </c>
      <c r="M48" t="s">
        <v>195</v>
      </c>
      <c r="N48" t="s">
        <v>792</v>
      </c>
      <c r="O48" t="s">
        <v>22</v>
      </c>
      <c r="P48" t="s">
        <v>623</v>
      </c>
      <c r="R48" t="s">
        <v>18</v>
      </c>
      <c r="T48" t="s">
        <v>681</v>
      </c>
    </row>
    <row r="49" spans="2:20" x14ac:dyDescent="0.3">
      <c r="B49" t="e">
        <f>VLOOKUP(C49, 'Start Set'!$B$4:$D132, 3)</f>
        <v>#N/A</v>
      </c>
      <c r="H49" s="20">
        <v>40</v>
      </c>
      <c r="I49" t="s">
        <v>376</v>
      </c>
      <c r="J49">
        <v>2019</v>
      </c>
      <c r="K49" t="s">
        <v>378</v>
      </c>
      <c r="L49" s="2">
        <v>44365</v>
      </c>
      <c r="M49" t="s">
        <v>207</v>
      </c>
      <c r="N49" t="s">
        <v>792</v>
      </c>
      <c r="O49" t="s">
        <v>22</v>
      </c>
      <c r="P49" t="s">
        <v>541</v>
      </c>
      <c r="R49" t="s">
        <v>18</v>
      </c>
      <c r="T49" t="s">
        <v>681</v>
      </c>
    </row>
    <row r="50" spans="2:20" x14ac:dyDescent="0.3">
      <c r="B50" t="e">
        <f>VLOOKUP(C50, 'Start Set'!$B$4:$D133, 3)</f>
        <v>#N/A</v>
      </c>
      <c r="D50" t="s">
        <v>304</v>
      </c>
      <c r="E50">
        <v>1</v>
      </c>
      <c r="F50">
        <v>0</v>
      </c>
      <c r="G50">
        <v>0</v>
      </c>
      <c r="H50" s="16"/>
    </row>
    <row r="51" spans="2:20" x14ac:dyDescent="0.3">
      <c r="B51" t="str">
        <f>VLOOKUP(C51, 'Start Set'!$B$4:$D134, 3)</f>
        <v>Noisy intermediate-scale quantum algorithms</v>
      </c>
      <c r="C51">
        <v>16</v>
      </c>
      <c r="D51" t="s">
        <v>302</v>
      </c>
      <c r="E51" t="s">
        <v>397</v>
      </c>
      <c r="F51" t="s">
        <v>396</v>
      </c>
      <c r="G51">
        <v>6</v>
      </c>
      <c r="H51" s="20">
        <v>41</v>
      </c>
      <c r="I51" t="s">
        <v>380</v>
      </c>
      <c r="J51">
        <v>2020</v>
      </c>
      <c r="K51" t="s">
        <v>381</v>
      </c>
      <c r="L51" s="2">
        <v>44369</v>
      </c>
      <c r="M51" t="s">
        <v>207</v>
      </c>
      <c r="N51" t="s">
        <v>792</v>
      </c>
      <c r="O51" t="s">
        <v>22</v>
      </c>
      <c r="P51" t="s">
        <v>565</v>
      </c>
      <c r="R51" t="s">
        <v>18</v>
      </c>
      <c r="T51" t="s">
        <v>683</v>
      </c>
    </row>
    <row r="52" spans="2:20" x14ac:dyDescent="0.3">
      <c r="B52" t="e">
        <f>VLOOKUP(C52, 'Start Set'!$B$4:$D135, 3)</f>
        <v>#N/A</v>
      </c>
      <c r="H52" s="16">
        <v>42</v>
      </c>
      <c r="I52" s="12" t="s">
        <v>382</v>
      </c>
      <c r="J52">
        <v>2020</v>
      </c>
      <c r="K52" t="s">
        <v>383</v>
      </c>
      <c r="L52" s="2">
        <v>44374</v>
      </c>
      <c r="N52" t="s">
        <v>586</v>
      </c>
      <c r="O52" t="s">
        <v>12</v>
      </c>
      <c r="P52" t="s">
        <v>587</v>
      </c>
      <c r="R52" t="s">
        <v>14</v>
      </c>
      <c r="S52" t="s">
        <v>710</v>
      </c>
    </row>
    <row r="53" spans="2:20" x14ac:dyDescent="0.3">
      <c r="B53" t="e">
        <f>VLOOKUP(C53, 'Start Set'!$B$4:$D136, 3)</f>
        <v>#N/A</v>
      </c>
      <c r="H53" s="20">
        <v>43</v>
      </c>
      <c r="I53" t="s">
        <v>384</v>
      </c>
      <c r="J53">
        <v>2020</v>
      </c>
      <c r="K53" t="s">
        <v>385</v>
      </c>
      <c r="L53" s="2">
        <v>44409</v>
      </c>
      <c r="M53" t="s">
        <v>207</v>
      </c>
      <c r="N53" t="s">
        <v>792</v>
      </c>
      <c r="O53" t="s">
        <v>22</v>
      </c>
      <c r="P53" t="s">
        <v>646</v>
      </c>
      <c r="R53" t="s">
        <v>18</v>
      </c>
      <c r="T53" t="s">
        <v>681</v>
      </c>
    </row>
    <row r="54" spans="2:20" x14ac:dyDescent="0.3">
      <c r="B54" t="e">
        <f>VLOOKUP(C54, 'Start Set'!$B$4:$D137, 3)</f>
        <v>#N/A</v>
      </c>
      <c r="H54" s="20">
        <v>44</v>
      </c>
      <c r="I54" t="s">
        <v>386</v>
      </c>
      <c r="J54">
        <v>2020</v>
      </c>
      <c r="K54" t="s">
        <v>387</v>
      </c>
      <c r="L54" s="2">
        <v>44380</v>
      </c>
      <c r="M54" t="s">
        <v>173</v>
      </c>
      <c r="N54" t="s">
        <v>792</v>
      </c>
      <c r="O54" t="s">
        <v>40</v>
      </c>
      <c r="P54" t="s">
        <v>625</v>
      </c>
      <c r="R54" t="s">
        <v>18</v>
      </c>
      <c r="T54" t="s">
        <v>681</v>
      </c>
    </row>
    <row r="55" spans="2:20" x14ac:dyDescent="0.3">
      <c r="B55" t="e">
        <f>VLOOKUP(C55, 'Start Set'!$B$4:$D138, 3)</f>
        <v>#N/A</v>
      </c>
      <c r="H55" s="20">
        <v>45</v>
      </c>
      <c r="I55" t="s">
        <v>388</v>
      </c>
      <c r="J55">
        <v>2019</v>
      </c>
      <c r="K55" t="s">
        <v>389</v>
      </c>
      <c r="L55" s="2">
        <v>44369</v>
      </c>
      <c r="M55" t="s">
        <v>207</v>
      </c>
      <c r="N55" t="s">
        <v>792</v>
      </c>
      <c r="O55" t="s">
        <v>22</v>
      </c>
      <c r="P55" t="s">
        <v>559</v>
      </c>
      <c r="R55" t="s">
        <v>18</v>
      </c>
      <c r="T55" t="s">
        <v>681</v>
      </c>
    </row>
    <row r="56" spans="2:20" x14ac:dyDescent="0.3">
      <c r="B56" t="e">
        <f>VLOOKUP(C56, 'Start Set'!$B$4:$D139, 3)</f>
        <v>#N/A</v>
      </c>
      <c r="H56" s="20">
        <v>46</v>
      </c>
      <c r="I56" s="12" t="s">
        <v>390</v>
      </c>
      <c r="J56">
        <v>2020</v>
      </c>
      <c r="K56" t="s">
        <v>391</v>
      </c>
      <c r="L56" s="2">
        <v>44370</v>
      </c>
      <c r="M56" t="s">
        <v>207</v>
      </c>
      <c r="N56" t="s">
        <v>557</v>
      </c>
      <c r="O56" t="s">
        <v>22</v>
      </c>
      <c r="P56" t="s">
        <v>566</v>
      </c>
      <c r="R56" t="s">
        <v>18</v>
      </c>
      <c r="T56" t="s">
        <v>26</v>
      </c>
    </row>
    <row r="57" spans="2:20" x14ac:dyDescent="0.3">
      <c r="B57" t="e">
        <f>VLOOKUP(C57, 'Start Set'!$B$4:$D140, 3)</f>
        <v>#N/A</v>
      </c>
      <c r="D57" t="s">
        <v>304</v>
      </c>
      <c r="E57">
        <v>21</v>
      </c>
      <c r="F57">
        <v>0</v>
      </c>
      <c r="G57">
        <v>0</v>
      </c>
      <c r="H57" s="16"/>
    </row>
    <row r="58" spans="2:20" x14ac:dyDescent="0.3">
      <c r="B58" t="str">
        <f>VLOOKUP(C58, 'Start Set'!$B$4:$D141, 3)</f>
        <v>Tabu-driven Quantum Neighborhood Samplers</v>
      </c>
      <c r="C58">
        <v>18</v>
      </c>
      <c r="D58" t="s">
        <v>302</v>
      </c>
      <c r="E58">
        <v>46</v>
      </c>
      <c r="F58">
        <v>3</v>
      </c>
      <c r="G58">
        <v>1</v>
      </c>
      <c r="H58" s="20">
        <v>47</v>
      </c>
      <c r="I58" s="12" t="s">
        <v>392</v>
      </c>
      <c r="J58">
        <v>2019</v>
      </c>
      <c r="K58" t="s">
        <v>317</v>
      </c>
      <c r="L58" s="2">
        <v>44364</v>
      </c>
      <c r="M58" t="s">
        <v>172</v>
      </c>
      <c r="N58" t="s">
        <v>794</v>
      </c>
      <c r="O58" t="s">
        <v>22</v>
      </c>
      <c r="P58" t="s">
        <v>675</v>
      </c>
      <c r="R58" t="s">
        <v>18</v>
      </c>
      <c r="T58" t="s">
        <v>26</v>
      </c>
    </row>
    <row r="59" spans="2:20" x14ac:dyDescent="0.3">
      <c r="B59" t="e">
        <f>VLOOKUP(C59, 'Start Set'!$B$4:$D142, 3)</f>
        <v>#N/A</v>
      </c>
      <c r="D59" t="s">
        <v>304</v>
      </c>
      <c r="E59">
        <v>19</v>
      </c>
      <c r="F59">
        <v>5</v>
      </c>
      <c r="G59">
        <v>1</v>
      </c>
      <c r="H59" s="20">
        <v>48</v>
      </c>
      <c r="I59" t="s">
        <v>393</v>
      </c>
      <c r="J59">
        <v>2020</v>
      </c>
      <c r="K59" t="s">
        <v>394</v>
      </c>
      <c r="L59" s="2">
        <v>44374</v>
      </c>
      <c r="M59" t="s">
        <v>172</v>
      </c>
      <c r="N59" t="s">
        <v>792</v>
      </c>
      <c r="O59" t="s">
        <v>12</v>
      </c>
      <c r="P59" t="s">
        <v>585</v>
      </c>
      <c r="R59" t="s">
        <v>18</v>
      </c>
      <c r="T59" t="s">
        <v>681</v>
      </c>
    </row>
    <row r="60" spans="2:20" ht="15" thickBot="1" x14ac:dyDescent="0.35">
      <c r="B60" t="str">
        <f>VLOOKUP(C60, 'Start Set'!$B$4:$D143, 3)</f>
        <v>Differentiable Quantum Architecture Search</v>
      </c>
      <c r="C60">
        <v>21</v>
      </c>
      <c r="D60" t="s">
        <v>302</v>
      </c>
      <c r="E60">
        <v>91</v>
      </c>
      <c r="F60">
        <v>6</v>
      </c>
      <c r="G60">
        <v>0</v>
      </c>
      <c r="H60" s="16"/>
    </row>
    <row r="61" spans="2:20" ht="15" thickBot="1" x14ac:dyDescent="0.35">
      <c r="B61" t="e">
        <f>VLOOKUP(C61, 'Start Set'!$B$4:$D144, 3)</f>
        <v>#N/A</v>
      </c>
      <c r="D61" t="s">
        <v>304</v>
      </c>
      <c r="E61">
        <v>5</v>
      </c>
      <c r="F61">
        <v>1</v>
      </c>
      <c r="G61">
        <v>1</v>
      </c>
      <c r="H61" s="21">
        <v>126</v>
      </c>
      <c r="I61" s="12" t="s">
        <v>521</v>
      </c>
      <c r="J61">
        <v>2021</v>
      </c>
      <c r="K61" s="4" t="s">
        <v>86</v>
      </c>
      <c r="L61" s="2">
        <v>44378</v>
      </c>
      <c r="M61" t="s">
        <v>207</v>
      </c>
      <c r="N61" t="s">
        <v>792</v>
      </c>
      <c r="O61" t="s">
        <v>22</v>
      </c>
      <c r="P61" t="s">
        <v>597</v>
      </c>
      <c r="R61" t="s">
        <v>18</v>
      </c>
      <c r="T61" s="10" t="s">
        <v>26</v>
      </c>
    </row>
    <row r="62" spans="2:20" x14ac:dyDescent="0.3">
      <c r="B62" t="str">
        <f>VLOOKUP(C62, 'Start Set'!$B$4:$D145, 3)</f>
        <v>Iterative Quantum Assisted Eigensolver</v>
      </c>
      <c r="C62">
        <v>24</v>
      </c>
      <c r="D62" t="s">
        <v>302</v>
      </c>
      <c r="E62">
        <v>32</v>
      </c>
      <c r="F62" t="s">
        <v>398</v>
      </c>
      <c r="G62">
        <v>1</v>
      </c>
      <c r="H62" s="20">
        <v>49</v>
      </c>
      <c r="I62" s="12" t="s">
        <v>399</v>
      </c>
      <c r="J62">
        <v>2020</v>
      </c>
      <c r="K62" t="s">
        <v>400</v>
      </c>
      <c r="L62" s="2">
        <v>44372</v>
      </c>
      <c r="M62" t="s">
        <v>195</v>
      </c>
      <c r="N62" t="s">
        <v>792</v>
      </c>
      <c r="O62" t="s">
        <v>22</v>
      </c>
      <c r="P62" t="s">
        <v>582</v>
      </c>
      <c r="R62" t="s">
        <v>18</v>
      </c>
      <c r="S62" s="5"/>
      <c r="T62" t="s">
        <v>26</v>
      </c>
    </row>
    <row r="63" spans="2:20" x14ac:dyDescent="0.3">
      <c r="B63" t="e">
        <f>VLOOKUP(C63, 'Start Set'!$B$4:$D146, 3)</f>
        <v>#N/A</v>
      </c>
      <c r="D63" t="s">
        <v>304</v>
      </c>
      <c r="E63">
        <v>0</v>
      </c>
      <c r="F63">
        <v>0</v>
      </c>
      <c r="G63">
        <v>0</v>
      </c>
      <c r="H63" s="16"/>
    </row>
    <row r="64" spans="2:20" x14ac:dyDescent="0.3">
      <c r="B64" t="str">
        <f>VLOOKUP(C64, 'Start Set'!$B$4:$D147, 3)</f>
        <v>Warm-starting quantum optimization</v>
      </c>
      <c r="C64">
        <v>25</v>
      </c>
      <c r="D64" t="s">
        <v>302</v>
      </c>
      <c r="E64">
        <v>102</v>
      </c>
      <c r="F64">
        <v>12</v>
      </c>
      <c r="G64">
        <v>4</v>
      </c>
      <c r="H64" s="16">
        <v>50</v>
      </c>
      <c r="I64" t="s">
        <v>407</v>
      </c>
      <c r="J64">
        <v>2020</v>
      </c>
      <c r="K64" t="s">
        <v>408</v>
      </c>
      <c r="L64" s="2">
        <v>44370</v>
      </c>
      <c r="N64" t="s">
        <v>792</v>
      </c>
      <c r="O64" t="s">
        <v>22</v>
      </c>
      <c r="P64" t="s">
        <v>568</v>
      </c>
      <c r="R64" t="s">
        <v>14</v>
      </c>
      <c r="S64" t="s">
        <v>569</v>
      </c>
    </row>
    <row r="65" spans="2:21" x14ac:dyDescent="0.3">
      <c r="B65" t="e">
        <f>VLOOKUP(C65, 'Start Set'!$B$4:$D148, 3)</f>
        <v>#N/A</v>
      </c>
      <c r="H65" s="20">
        <v>51</v>
      </c>
      <c r="I65" s="12" t="s">
        <v>409</v>
      </c>
      <c r="J65">
        <v>2020</v>
      </c>
      <c r="K65" t="s">
        <v>410</v>
      </c>
      <c r="L65" s="2">
        <v>44370</v>
      </c>
      <c r="M65" t="s">
        <v>172</v>
      </c>
      <c r="N65" t="s">
        <v>792</v>
      </c>
      <c r="O65" t="s">
        <v>22</v>
      </c>
      <c r="P65" t="s">
        <v>574</v>
      </c>
      <c r="R65" t="s">
        <v>18</v>
      </c>
      <c r="T65" t="s">
        <v>26</v>
      </c>
    </row>
    <row r="66" spans="2:21" x14ac:dyDescent="0.3">
      <c r="B66" t="e">
        <f>VLOOKUP(C66, 'Start Set'!$B$4:$D149, 3)</f>
        <v>#N/A</v>
      </c>
      <c r="H66" s="20">
        <v>52</v>
      </c>
      <c r="I66" t="s">
        <v>411</v>
      </c>
      <c r="J66">
        <v>2021</v>
      </c>
      <c r="K66" t="s">
        <v>412</v>
      </c>
      <c r="L66" s="2">
        <v>44369</v>
      </c>
      <c r="M66" t="s">
        <v>207</v>
      </c>
      <c r="N66" t="s">
        <v>792</v>
      </c>
      <c r="O66" t="s">
        <v>40</v>
      </c>
      <c r="P66" t="s">
        <v>558</v>
      </c>
      <c r="R66" t="s">
        <v>18</v>
      </c>
      <c r="T66" t="s">
        <v>681</v>
      </c>
    </row>
    <row r="67" spans="2:21" x14ac:dyDescent="0.3">
      <c r="B67" t="e">
        <f>VLOOKUP(C67, 'Start Set'!$B$4:$D150, 3)</f>
        <v>#N/A</v>
      </c>
      <c r="H67" s="20">
        <v>53</v>
      </c>
      <c r="I67" s="12" t="s">
        <v>413</v>
      </c>
      <c r="J67">
        <v>2019</v>
      </c>
      <c r="K67" t="s">
        <v>157</v>
      </c>
      <c r="L67" s="2">
        <v>44368</v>
      </c>
      <c r="M67" t="s">
        <v>172</v>
      </c>
      <c r="N67" t="s">
        <v>792</v>
      </c>
      <c r="O67" t="s">
        <v>22</v>
      </c>
      <c r="P67" t="s">
        <v>549</v>
      </c>
      <c r="R67" t="s">
        <v>18</v>
      </c>
      <c r="T67" t="s">
        <v>26</v>
      </c>
    </row>
    <row r="68" spans="2:21" x14ac:dyDescent="0.3">
      <c r="B68" t="e">
        <f>VLOOKUP(C68, 'Start Set'!$B$4:$D151, 3)</f>
        <v>#N/A</v>
      </c>
      <c r="D68" t="s">
        <v>304</v>
      </c>
      <c r="E68">
        <v>9</v>
      </c>
      <c r="F68">
        <v>4</v>
      </c>
      <c r="G68">
        <v>3</v>
      </c>
      <c r="H68" s="20">
        <v>54</v>
      </c>
      <c r="I68" s="12" t="s">
        <v>401</v>
      </c>
      <c r="J68">
        <v>2021</v>
      </c>
      <c r="K68" t="s">
        <v>402</v>
      </c>
      <c r="L68" s="2">
        <v>44379</v>
      </c>
      <c r="M68" t="s">
        <v>207</v>
      </c>
      <c r="N68" t="s">
        <v>792</v>
      </c>
      <c r="O68" t="s">
        <v>40</v>
      </c>
      <c r="P68" t="s">
        <v>606</v>
      </c>
      <c r="R68" t="s">
        <v>18</v>
      </c>
      <c r="T68" t="s">
        <v>26</v>
      </c>
    </row>
    <row r="69" spans="2:21" x14ac:dyDescent="0.3">
      <c r="B69" t="e">
        <f>VLOOKUP(C69, 'Start Set'!$B$4:$D152, 3)</f>
        <v>#N/A</v>
      </c>
      <c r="H69" s="20">
        <v>55</v>
      </c>
      <c r="I69" t="s">
        <v>403</v>
      </c>
      <c r="J69">
        <v>2021</v>
      </c>
      <c r="K69" t="s">
        <v>404</v>
      </c>
      <c r="L69" s="2">
        <v>44380</v>
      </c>
      <c r="M69" t="s">
        <v>207</v>
      </c>
      <c r="N69" t="s">
        <v>792</v>
      </c>
      <c r="O69" t="s">
        <v>40</v>
      </c>
      <c r="P69" t="s">
        <v>626</v>
      </c>
      <c r="R69" t="s">
        <v>18</v>
      </c>
      <c r="T69" t="s">
        <v>681</v>
      </c>
    </row>
    <row r="70" spans="2:21" x14ac:dyDescent="0.3">
      <c r="B70" t="e">
        <f>VLOOKUP(C70, 'Start Set'!$B$4:$D153, 3)</f>
        <v>#N/A</v>
      </c>
      <c r="H70" s="20">
        <v>56</v>
      </c>
      <c r="I70" s="12" t="s">
        <v>405</v>
      </c>
      <c r="J70">
        <v>2020</v>
      </c>
      <c r="K70" t="s">
        <v>406</v>
      </c>
      <c r="L70" s="2">
        <v>44374</v>
      </c>
      <c r="M70" t="s">
        <v>172</v>
      </c>
      <c r="N70" t="s">
        <v>792</v>
      </c>
      <c r="O70" t="s">
        <v>12</v>
      </c>
      <c r="P70" t="s">
        <v>677</v>
      </c>
      <c r="R70" t="s">
        <v>18</v>
      </c>
      <c r="S70" s="3"/>
      <c r="T70" t="s">
        <v>26</v>
      </c>
    </row>
    <row r="71" spans="2:21" x14ac:dyDescent="0.3">
      <c r="B71" t="str">
        <f>VLOOKUP(C71, 'Start Set'!$B$4:$D154, 3)</f>
        <v>A Quantum Annealing Approach for Dynamic Multi-Depot Capacitated Vehicle Routing Problem</v>
      </c>
      <c r="C71">
        <v>31</v>
      </c>
      <c r="D71" t="s">
        <v>302</v>
      </c>
      <c r="E71">
        <v>31</v>
      </c>
      <c r="F71">
        <v>6</v>
      </c>
      <c r="G71">
        <v>3</v>
      </c>
      <c r="H71" s="20">
        <v>57</v>
      </c>
      <c r="I71" t="s">
        <v>414</v>
      </c>
      <c r="J71">
        <v>2019</v>
      </c>
      <c r="K71" t="s">
        <v>415</v>
      </c>
      <c r="L71" s="2">
        <v>44379</v>
      </c>
      <c r="M71" t="s">
        <v>207</v>
      </c>
      <c r="N71" t="s">
        <v>103</v>
      </c>
      <c r="O71" t="s">
        <v>12</v>
      </c>
      <c r="P71" t="s">
        <v>614</v>
      </c>
      <c r="R71" t="s">
        <v>18</v>
      </c>
      <c r="T71" t="s">
        <v>683</v>
      </c>
    </row>
    <row r="72" spans="2:21" x14ac:dyDescent="0.3">
      <c r="B72" t="e">
        <f>VLOOKUP(C72, 'Start Set'!$B$4:$D155, 3)</f>
        <v>#N/A</v>
      </c>
      <c r="H72" s="16">
        <v>58</v>
      </c>
      <c r="I72" t="s">
        <v>417</v>
      </c>
      <c r="J72">
        <v>2019</v>
      </c>
      <c r="K72" t="s">
        <v>416</v>
      </c>
      <c r="L72" s="2">
        <v>44379</v>
      </c>
      <c r="N72" t="s">
        <v>611</v>
      </c>
      <c r="O72" t="s">
        <v>12</v>
      </c>
      <c r="P72" t="s">
        <v>612</v>
      </c>
      <c r="R72" t="s">
        <v>14</v>
      </c>
      <c r="S72" t="s">
        <v>613</v>
      </c>
    </row>
    <row r="73" spans="2:21" x14ac:dyDescent="0.3">
      <c r="B73" t="e">
        <f>VLOOKUP(C73, 'Start Set'!$B$4:$D156, 3)</f>
        <v>#N/A</v>
      </c>
      <c r="H73" s="20">
        <v>59</v>
      </c>
      <c r="I73" t="s">
        <v>418</v>
      </c>
      <c r="J73">
        <v>2019</v>
      </c>
      <c r="K73" t="s">
        <v>419</v>
      </c>
      <c r="L73" s="2">
        <v>44364</v>
      </c>
      <c r="M73" t="s">
        <v>171</v>
      </c>
      <c r="N73" t="s">
        <v>103</v>
      </c>
      <c r="O73" t="s">
        <v>12</v>
      </c>
      <c r="P73" t="s">
        <v>539</v>
      </c>
      <c r="R73" t="s">
        <v>18</v>
      </c>
      <c r="T73" t="s">
        <v>683</v>
      </c>
      <c r="U73" t="s">
        <v>766</v>
      </c>
    </row>
    <row r="74" spans="2:21" x14ac:dyDescent="0.3">
      <c r="B74" t="e">
        <f>VLOOKUP(C74, 'Start Set'!$B$4:$D157, 3)</f>
        <v>#N/A</v>
      </c>
      <c r="D74" t="s">
        <v>304</v>
      </c>
      <c r="E74">
        <v>1</v>
      </c>
      <c r="F74">
        <v>1</v>
      </c>
      <c r="G74">
        <v>1</v>
      </c>
      <c r="H74" s="20">
        <v>60</v>
      </c>
      <c r="I74" t="s">
        <v>594</v>
      </c>
      <c r="J74">
        <v>2021</v>
      </c>
      <c r="K74" t="s">
        <v>420</v>
      </c>
      <c r="L74" s="2">
        <v>44374</v>
      </c>
      <c r="M74" t="s">
        <v>207</v>
      </c>
      <c r="N74" t="s">
        <v>103</v>
      </c>
      <c r="O74" t="s">
        <v>22</v>
      </c>
      <c r="P74" t="s">
        <v>589</v>
      </c>
      <c r="R74" t="s">
        <v>18</v>
      </c>
      <c r="T74" t="s">
        <v>683</v>
      </c>
    </row>
    <row r="75" spans="2:21" x14ac:dyDescent="0.3">
      <c r="H75" s="16"/>
    </row>
    <row r="76" spans="2:21" x14ac:dyDescent="0.3">
      <c r="H76" s="16"/>
    </row>
    <row r="77" spans="2:21" x14ac:dyDescent="0.3">
      <c r="B77" t="str">
        <f>VLOOKUP(C77, 'Start Set'!$B$4:$D160, 3)</f>
        <v>An Adaptive Quantum Approximate Optimization Algorithm for Solving Combinatorial Problems on a Quantum Computer</v>
      </c>
      <c r="C77">
        <v>33</v>
      </c>
      <c r="D77" t="s">
        <v>302</v>
      </c>
      <c r="E77">
        <v>43</v>
      </c>
      <c r="F77" t="s">
        <v>421</v>
      </c>
      <c r="G77">
        <v>0</v>
      </c>
      <c r="H77" s="16"/>
    </row>
    <row r="78" spans="2:21" x14ac:dyDescent="0.3">
      <c r="B78" t="e">
        <f>VLOOKUP(C78, 'Start Set'!$B$4:$D161, 3)</f>
        <v>#N/A</v>
      </c>
      <c r="D78" t="s">
        <v>304</v>
      </c>
      <c r="E78">
        <v>16</v>
      </c>
      <c r="F78">
        <v>4</v>
      </c>
      <c r="G78">
        <v>1</v>
      </c>
      <c r="H78" s="20">
        <v>61</v>
      </c>
      <c r="I78" t="s">
        <v>422</v>
      </c>
      <c r="J78">
        <v>2020</v>
      </c>
      <c r="K78" t="s">
        <v>423</v>
      </c>
      <c r="L78" s="2">
        <v>44380</v>
      </c>
      <c r="M78" t="s">
        <v>207</v>
      </c>
      <c r="N78" t="s">
        <v>617</v>
      </c>
      <c r="O78" t="s">
        <v>22</v>
      </c>
      <c r="P78" t="s">
        <v>618</v>
      </c>
      <c r="R78" t="s">
        <v>18</v>
      </c>
      <c r="T78" t="s">
        <v>683</v>
      </c>
    </row>
    <row r="79" spans="2:21" x14ac:dyDescent="0.3">
      <c r="B79" t="str">
        <f>VLOOKUP(C79, 'Start Set'!$B$4:$D162, 3)</f>
        <v>The Quantum Approximate Optimization Algorithm Needs to See the Whole Graph: A Typical Case</v>
      </c>
      <c r="C79">
        <v>35</v>
      </c>
      <c r="D79" t="s">
        <v>302</v>
      </c>
      <c r="E79">
        <v>17</v>
      </c>
      <c r="F79">
        <v>3</v>
      </c>
      <c r="G79">
        <v>0</v>
      </c>
      <c r="H79" s="16"/>
    </row>
    <row r="80" spans="2:21" x14ac:dyDescent="0.3">
      <c r="B80" t="e">
        <f>VLOOKUP(C80, 'Start Set'!$B$4:$D163, 3)</f>
        <v>#N/A</v>
      </c>
      <c r="D80" t="s">
        <v>304</v>
      </c>
      <c r="E80">
        <v>34</v>
      </c>
      <c r="F80">
        <v>6</v>
      </c>
      <c r="G80">
        <v>3</v>
      </c>
      <c r="H80" s="16">
        <v>62</v>
      </c>
      <c r="I80" t="s">
        <v>424</v>
      </c>
      <c r="J80">
        <v>2020</v>
      </c>
      <c r="K80" t="s">
        <v>501</v>
      </c>
      <c r="L80" s="2">
        <v>44410</v>
      </c>
      <c r="N80" t="s">
        <v>654</v>
      </c>
      <c r="O80" t="s">
        <v>22</v>
      </c>
      <c r="P80" t="s">
        <v>653</v>
      </c>
      <c r="R80" t="s">
        <v>14</v>
      </c>
      <c r="S80" t="s">
        <v>655</v>
      </c>
    </row>
    <row r="81" spans="2:20" x14ac:dyDescent="0.3">
      <c r="B81" t="e">
        <f>VLOOKUP(C81, 'Start Set'!$B$4:$D164, 3)</f>
        <v>#N/A</v>
      </c>
      <c r="H81" s="20">
        <v>63</v>
      </c>
      <c r="I81" s="12" t="s">
        <v>425</v>
      </c>
      <c r="J81">
        <v>2020</v>
      </c>
      <c r="K81" t="s">
        <v>134</v>
      </c>
      <c r="L81" s="2">
        <v>44370</v>
      </c>
      <c r="M81" t="s">
        <v>195</v>
      </c>
      <c r="N81" t="s">
        <v>792</v>
      </c>
      <c r="O81" t="s">
        <v>22</v>
      </c>
      <c r="P81" t="s">
        <v>571</v>
      </c>
      <c r="R81" t="s">
        <v>18</v>
      </c>
      <c r="T81" t="s">
        <v>26</v>
      </c>
    </row>
    <row r="82" spans="2:20" x14ac:dyDescent="0.3">
      <c r="B82" t="e">
        <f>VLOOKUP(C82, 'Start Set'!$B$4:$D165, 3)</f>
        <v>#N/A</v>
      </c>
      <c r="H82" s="20">
        <v>64</v>
      </c>
      <c r="I82" t="s">
        <v>426</v>
      </c>
      <c r="J82">
        <v>2020</v>
      </c>
      <c r="K82" t="s">
        <v>427</v>
      </c>
      <c r="L82" s="2">
        <v>44370</v>
      </c>
      <c r="M82" t="s">
        <v>207</v>
      </c>
      <c r="N82" t="s">
        <v>792</v>
      </c>
      <c r="O82" t="s">
        <v>22</v>
      </c>
      <c r="P82" t="s">
        <v>576</v>
      </c>
      <c r="R82" t="s">
        <v>18</v>
      </c>
      <c r="T82" t="s">
        <v>681</v>
      </c>
    </row>
    <row r="83" spans="2:20" x14ac:dyDescent="0.3">
      <c r="B83" t="str">
        <f>VLOOKUP(C83, 'Start Set'!$B$4:$D166, 3)</f>
        <v>Hybrid Quantum Annealing via Molecular Dynamics</v>
      </c>
      <c r="C83">
        <v>36</v>
      </c>
      <c r="D83" t="s">
        <v>302</v>
      </c>
      <c r="E83">
        <v>33</v>
      </c>
      <c r="F83">
        <v>2</v>
      </c>
      <c r="G83">
        <v>0</v>
      </c>
      <c r="H83" s="16"/>
    </row>
    <row r="84" spans="2:20" x14ac:dyDescent="0.3">
      <c r="B84" t="e">
        <f>VLOOKUP(C84, 'Start Set'!$B$4:$D167, 3)</f>
        <v>#N/A</v>
      </c>
      <c r="D84" t="s">
        <v>304</v>
      </c>
      <c r="E84">
        <v>0</v>
      </c>
      <c r="F84">
        <v>0</v>
      </c>
      <c r="G84">
        <v>0</v>
      </c>
      <c r="H84" s="16"/>
    </row>
    <row r="85" spans="2:20" x14ac:dyDescent="0.3">
      <c r="B85" t="str">
        <f>VLOOKUP(C85, 'Start Set'!$B$4:$D168, 3)</f>
        <v>Optimizing Quantum Annealing Schedules: From Monte Carlo Tree Search to QuantumZero</v>
      </c>
      <c r="C85">
        <v>37</v>
      </c>
      <c r="D85" t="s">
        <v>302</v>
      </c>
      <c r="E85">
        <v>60</v>
      </c>
      <c r="F85">
        <v>6</v>
      </c>
      <c r="G85">
        <v>2</v>
      </c>
      <c r="H85" s="16">
        <v>65</v>
      </c>
      <c r="I85" t="s">
        <v>428</v>
      </c>
      <c r="J85">
        <v>2018</v>
      </c>
      <c r="K85" t="s">
        <v>429</v>
      </c>
      <c r="L85" s="2">
        <v>44363</v>
      </c>
      <c r="N85" t="s">
        <v>103</v>
      </c>
      <c r="O85" t="s">
        <v>22</v>
      </c>
      <c r="P85" t="s">
        <v>530</v>
      </c>
      <c r="R85" t="s">
        <v>14</v>
      </c>
      <c r="S85" t="s">
        <v>543</v>
      </c>
    </row>
    <row r="86" spans="2:20" x14ac:dyDescent="0.3">
      <c r="B86" t="e">
        <f>VLOOKUP(C86, 'Start Set'!$B$4:$D169, 3)</f>
        <v>#N/A</v>
      </c>
      <c r="H86" s="20">
        <v>66</v>
      </c>
      <c r="I86" t="s">
        <v>430</v>
      </c>
      <c r="J86">
        <v>2020</v>
      </c>
      <c r="K86" t="s">
        <v>431</v>
      </c>
      <c r="L86" s="2">
        <v>44363</v>
      </c>
      <c r="M86" t="s">
        <v>207</v>
      </c>
      <c r="N86" t="s">
        <v>103</v>
      </c>
      <c r="O86" t="s">
        <v>40</v>
      </c>
      <c r="P86" t="s">
        <v>536</v>
      </c>
      <c r="R86" t="s">
        <v>18</v>
      </c>
      <c r="T86" t="s">
        <v>681</v>
      </c>
    </row>
    <row r="87" spans="2:20" x14ac:dyDescent="0.3">
      <c r="B87" t="e">
        <f>VLOOKUP(C87, 'Start Set'!$B$4:$D170, 3)</f>
        <v>#N/A</v>
      </c>
      <c r="D87" t="s">
        <v>304</v>
      </c>
      <c r="E87">
        <v>1</v>
      </c>
      <c r="F87">
        <v>1</v>
      </c>
      <c r="G87">
        <v>0</v>
      </c>
      <c r="H87" s="16"/>
    </row>
    <row r="88" spans="2:20" x14ac:dyDescent="0.3">
      <c r="B88" t="str">
        <f>VLOOKUP(C88, 'Start Set'!$B$4:$D171, 3)</f>
        <v>Ising-based Consensus Clustering  on Specialized Hardware</v>
      </c>
      <c r="C88">
        <v>40</v>
      </c>
      <c r="D88" t="s">
        <v>302</v>
      </c>
      <c r="E88">
        <v>31</v>
      </c>
      <c r="F88">
        <v>5</v>
      </c>
      <c r="G88">
        <v>0</v>
      </c>
      <c r="H88" s="16"/>
    </row>
    <row r="89" spans="2:20" x14ac:dyDescent="0.3">
      <c r="B89" t="e">
        <f>VLOOKUP(C89, 'Start Set'!$B$4:$D172, 3)</f>
        <v>#N/A</v>
      </c>
      <c r="D89" t="s">
        <v>304</v>
      </c>
      <c r="E89">
        <v>8</v>
      </c>
      <c r="F89">
        <v>3</v>
      </c>
      <c r="G89">
        <v>0</v>
      </c>
      <c r="H89" s="16"/>
      <c r="L89" s="2"/>
    </row>
    <row r="90" spans="2:20" x14ac:dyDescent="0.3">
      <c r="B90" t="e">
        <f>VLOOKUP(C90, 'Start Set'!$B$4:$D173, 3)</f>
        <v>#N/A</v>
      </c>
      <c r="H90" s="16"/>
      <c r="I90" s="12"/>
      <c r="L90" s="2"/>
    </row>
    <row r="91" spans="2:20" x14ac:dyDescent="0.3">
      <c r="B91" t="str">
        <f>VLOOKUP(C91, 'Start Set'!$B$4:$D174, 3)</f>
        <v>Accelerating quantum approximate optimization algorithm using machine learning</v>
      </c>
      <c r="C91">
        <v>43</v>
      </c>
      <c r="D91" t="s">
        <v>302</v>
      </c>
      <c r="E91">
        <v>15</v>
      </c>
      <c r="F91">
        <v>0</v>
      </c>
      <c r="G91">
        <v>0</v>
      </c>
      <c r="H91" s="16"/>
    </row>
    <row r="92" spans="2:20" x14ac:dyDescent="0.3">
      <c r="B92" t="e">
        <f>VLOOKUP(C92, 'Start Set'!$B$4:$D175, 3)</f>
        <v>#N/A</v>
      </c>
      <c r="D92" t="s">
        <v>304</v>
      </c>
      <c r="E92">
        <v>6</v>
      </c>
      <c r="F92">
        <v>3</v>
      </c>
      <c r="G92">
        <v>1</v>
      </c>
      <c r="H92" s="16">
        <v>69</v>
      </c>
      <c r="I92" t="s">
        <v>432</v>
      </c>
      <c r="J92">
        <v>2020</v>
      </c>
      <c r="K92" t="s">
        <v>433</v>
      </c>
      <c r="L92" s="2">
        <v>44380</v>
      </c>
      <c r="N92" t="s">
        <v>792</v>
      </c>
      <c r="O92" t="s">
        <v>22</v>
      </c>
      <c r="P92" t="s">
        <v>615</v>
      </c>
      <c r="R92" t="s">
        <v>14</v>
      </c>
      <c r="S92" t="s">
        <v>616</v>
      </c>
    </row>
    <row r="93" spans="2:20" x14ac:dyDescent="0.3">
      <c r="B93" t="str">
        <f>VLOOKUP(C93, 'Start Set'!$B$4:$D176, 3)</f>
        <v>Quantum approximate algorithm for NP optimization problems with constraints</v>
      </c>
      <c r="C93">
        <v>44</v>
      </c>
      <c r="D93" t="s">
        <v>302</v>
      </c>
      <c r="E93">
        <v>20</v>
      </c>
      <c r="F93">
        <v>4</v>
      </c>
      <c r="G93">
        <v>1</v>
      </c>
      <c r="H93" s="20">
        <v>70</v>
      </c>
      <c r="I93" t="s">
        <v>434</v>
      </c>
      <c r="J93">
        <v>2018</v>
      </c>
      <c r="K93" t="s">
        <v>435</v>
      </c>
      <c r="L93" s="2">
        <v>44363</v>
      </c>
      <c r="M93" t="s">
        <v>171</v>
      </c>
      <c r="N93" t="s">
        <v>792</v>
      </c>
      <c r="O93" t="s">
        <v>22</v>
      </c>
      <c r="P93" t="s">
        <v>531</v>
      </c>
      <c r="R93" t="s">
        <v>18</v>
      </c>
      <c r="T93" t="s">
        <v>681</v>
      </c>
    </row>
    <row r="94" spans="2:20" x14ac:dyDescent="0.3">
      <c r="B94" t="e">
        <f>VLOOKUP(C94, 'Start Set'!$B$4:$D177, 3)</f>
        <v>#N/A</v>
      </c>
      <c r="D94" t="s">
        <v>304</v>
      </c>
      <c r="E94">
        <v>3</v>
      </c>
      <c r="F94">
        <v>1</v>
      </c>
      <c r="G94">
        <v>0</v>
      </c>
      <c r="H94" s="16"/>
    </row>
    <row r="95" spans="2:20" x14ac:dyDescent="0.3">
      <c r="B95" t="str">
        <f>VLOOKUP(C95, 'Start Set'!$B$4:$D178, 3)</f>
        <v>Model predictive control for finite input Systems using the D-Wave Quantum Annealer</v>
      </c>
      <c r="C95">
        <v>45</v>
      </c>
      <c r="D95" t="s">
        <v>302</v>
      </c>
      <c r="E95">
        <v>36</v>
      </c>
      <c r="F95">
        <v>3</v>
      </c>
      <c r="G95">
        <v>0</v>
      </c>
      <c r="H95" s="16"/>
    </row>
    <row r="96" spans="2:20" x14ac:dyDescent="0.3">
      <c r="B96" t="e">
        <f>VLOOKUP(C96, 'Start Set'!$B$4:$D179, 3)</f>
        <v>#N/A</v>
      </c>
      <c r="D96" t="s">
        <v>304</v>
      </c>
      <c r="E96">
        <v>2</v>
      </c>
      <c r="F96">
        <v>1</v>
      </c>
      <c r="G96">
        <v>1</v>
      </c>
      <c r="H96" s="20">
        <v>71</v>
      </c>
      <c r="I96" t="s">
        <v>688</v>
      </c>
      <c r="J96">
        <v>2021</v>
      </c>
      <c r="K96" t="s">
        <v>437</v>
      </c>
      <c r="L96" s="2">
        <v>44410</v>
      </c>
      <c r="M96" t="s">
        <v>172</v>
      </c>
      <c r="N96" t="s">
        <v>103</v>
      </c>
      <c r="O96" t="s">
        <v>12</v>
      </c>
      <c r="P96" t="s">
        <v>656</v>
      </c>
      <c r="R96" t="s">
        <v>18</v>
      </c>
      <c r="T96" t="s">
        <v>681</v>
      </c>
    </row>
    <row r="97" spans="2:20" x14ac:dyDescent="0.3">
      <c r="B97" t="str">
        <f>VLOOKUP(C97, 'Start Set'!$B$4:$D180, 3)</f>
        <v>Optimal control of traffic signals using quantum annealing</v>
      </c>
      <c r="C97">
        <v>46</v>
      </c>
      <c r="D97" t="s">
        <v>302</v>
      </c>
      <c r="E97">
        <v>25</v>
      </c>
      <c r="F97">
        <v>3</v>
      </c>
      <c r="G97">
        <v>0</v>
      </c>
      <c r="H97" s="16"/>
    </row>
    <row r="98" spans="2:20" x14ac:dyDescent="0.3">
      <c r="B98" t="e">
        <f>VLOOKUP(C98, 'Start Set'!$B$4:$D181, 3)</f>
        <v>#N/A</v>
      </c>
      <c r="D98" t="s">
        <v>304</v>
      </c>
      <c r="E98">
        <v>2</v>
      </c>
      <c r="F98">
        <v>1</v>
      </c>
      <c r="G98">
        <v>1</v>
      </c>
      <c r="H98" s="20">
        <v>72</v>
      </c>
      <c r="I98" s="12" t="s">
        <v>438</v>
      </c>
      <c r="J98">
        <v>2021</v>
      </c>
      <c r="K98" t="s">
        <v>420</v>
      </c>
      <c r="L98" s="2">
        <v>44378</v>
      </c>
      <c r="M98" t="s">
        <v>172</v>
      </c>
      <c r="N98" t="s">
        <v>103</v>
      </c>
      <c r="O98" t="s">
        <v>12</v>
      </c>
      <c r="P98" t="s">
        <v>595</v>
      </c>
      <c r="R98" t="s">
        <v>18</v>
      </c>
      <c r="T98" t="s">
        <v>26</v>
      </c>
    </row>
    <row r="99" spans="2:20" x14ac:dyDescent="0.3">
      <c r="B99" t="str">
        <f>VLOOKUP(C99, 'Start Set'!$B$4:$D182, 3)</f>
        <v>Grover Adaptive Search for Constrained Polynomial Binary Optimization</v>
      </c>
      <c r="C99">
        <v>47</v>
      </c>
      <c r="D99" t="s">
        <v>302</v>
      </c>
      <c r="E99">
        <v>41</v>
      </c>
      <c r="F99">
        <v>5</v>
      </c>
      <c r="G99">
        <v>1</v>
      </c>
      <c r="H99" s="20">
        <v>73</v>
      </c>
      <c r="I99" t="s">
        <v>439</v>
      </c>
      <c r="J99">
        <v>2019</v>
      </c>
      <c r="K99" t="s">
        <v>440</v>
      </c>
      <c r="L99" s="2">
        <v>44410</v>
      </c>
      <c r="M99" t="s">
        <v>172</v>
      </c>
      <c r="N99" t="s">
        <v>103</v>
      </c>
      <c r="O99" t="s">
        <v>12</v>
      </c>
      <c r="P99" t="s">
        <v>658</v>
      </c>
      <c r="R99" t="s">
        <v>18</v>
      </c>
      <c r="T99" t="s">
        <v>681</v>
      </c>
    </row>
    <row r="100" spans="2:20" x14ac:dyDescent="0.3">
      <c r="B100" t="e">
        <f>VLOOKUP(C100, 'Start Set'!$B$4:$D183, 3)</f>
        <v>#N/A</v>
      </c>
      <c r="D100" t="s">
        <v>304</v>
      </c>
      <c r="E100">
        <v>14</v>
      </c>
      <c r="F100">
        <v>6</v>
      </c>
      <c r="G100">
        <v>1</v>
      </c>
      <c r="H100" s="20">
        <v>74</v>
      </c>
      <c r="I100" s="12" t="s">
        <v>441</v>
      </c>
      <c r="J100">
        <v>2021</v>
      </c>
      <c r="K100" t="s">
        <v>442</v>
      </c>
      <c r="L100" s="2">
        <v>44379</v>
      </c>
      <c r="M100" t="s">
        <v>207</v>
      </c>
      <c r="N100" t="s">
        <v>48</v>
      </c>
      <c r="O100" t="s">
        <v>40</v>
      </c>
      <c r="P100" t="s">
        <v>678</v>
      </c>
      <c r="R100" t="s">
        <v>18</v>
      </c>
      <c r="T100" t="s">
        <v>26</v>
      </c>
    </row>
    <row r="101" spans="2:20" x14ac:dyDescent="0.3">
      <c r="B101" t="str">
        <f>VLOOKUP(C101, 'Start Set'!$B$4:$D184, 3)</f>
        <v>Learning to Optimize Variational Quantum Circuits to Solve Combinatorial Problems</v>
      </c>
      <c r="C101">
        <v>48</v>
      </c>
      <c r="D101" t="s">
        <v>302</v>
      </c>
      <c r="E101" t="s">
        <v>397</v>
      </c>
      <c r="F101">
        <v>3</v>
      </c>
      <c r="G101">
        <v>1</v>
      </c>
      <c r="H101" s="16">
        <v>75</v>
      </c>
      <c r="I101" t="s">
        <v>443</v>
      </c>
      <c r="J101">
        <v>2019</v>
      </c>
      <c r="K101" t="s">
        <v>444</v>
      </c>
      <c r="L101" s="2">
        <v>44381</v>
      </c>
      <c r="N101" t="s">
        <v>792</v>
      </c>
      <c r="O101" t="s">
        <v>22</v>
      </c>
      <c r="P101" t="s">
        <v>629</v>
      </c>
      <c r="R101" t="s">
        <v>14</v>
      </c>
      <c r="S101" t="s">
        <v>630</v>
      </c>
    </row>
    <row r="102" spans="2:20" x14ac:dyDescent="0.3">
      <c r="B102" t="e">
        <f>VLOOKUP(C102, 'Start Set'!$B$4:$D185, 3)</f>
        <v>#N/A</v>
      </c>
      <c r="D102" t="s">
        <v>304</v>
      </c>
      <c r="E102">
        <v>16</v>
      </c>
      <c r="F102">
        <v>2</v>
      </c>
      <c r="G102">
        <v>0</v>
      </c>
      <c r="H102" s="16"/>
    </row>
    <row r="103" spans="2:20" x14ac:dyDescent="0.3">
      <c r="B103" t="str">
        <f>VLOOKUP(C103, 'Start Set'!$B$4:$D186, 3)</f>
        <v>Leveraging Special-Purpose Hardware for Local Search Heuristics</v>
      </c>
      <c r="C103">
        <v>49</v>
      </c>
      <c r="D103" t="s">
        <v>302</v>
      </c>
      <c r="E103">
        <v>59</v>
      </c>
      <c r="F103">
        <v>0</v>
      </c>
      <c r="G103">
        <v>0</v>
      </c>
      <c r="H103" s="16"/>
    </row>
    <row r="104" spans="2:20" x14ac:dyDescent="0.3">
      <c r="B104" t="e">
        <f>VLOOKUP(C104, 'Start Set'!$B$4:$D187, 3)</f>
        <v>#N/A</v>
      </c>
      <c r="D104" t="s">
        <v>304</v>
      </c>
      <c r="E104">
        <v>0</v>
      </c>
      <c r="F104">
        <v>0</v>
      </c>
      <c r="G104">
        <v>0</v>
      </c>
      <c r="H104" s="16"/>
    </row>
    <row r="105" spans="2:20" x14ac:dyDescent="0.3">
      <c r="B105" t="str">
        <f>VLOOKUP(C105, 'Start Set'!$B$4:$D188, 3)</f>
        <v>Robust Control Optimization for Quantum Approximate Optimization Algorithm</v>
      </c>
      <c r="C105">
        <v>53</v>
      </c>
      <c r="D105" t="s">
        <v>302</v>
      </c>
      <c r="E105" t="s">
        <v>397</v>
      </c>
      <c r="F105">
        <v>3</v>
      </c>
      <c r="G105">
        <v>1</v>
      </c>
      <c r="H105" s="16">
        <v>76</v>
      </c>
      <c r="I105" s="12" t="s">
        <v>445</v>
      </c>
      <c r="J105">
        <v>2019</v>
      </c>
      <c r="K105" t="s">
        <v>446</v>
      </c>
      <c r="L105" s="2">
        <v>44367</v>
      </c>
      <c r="N105" t="s">
        <v>36</v>
      </c>
      <c r="O105" t="s">
        <v>22</v>
      </c>
      <c r="P105" t="s">
        <v>546</v>
      </c>
      <c r="R105" t="s">
        <v>14</v>
      </c>
      <c r="S105" t="s">
        <v>711</v>
      </c>
    </row>
    <row r="106" spans="2:20" x14ac:dyDescent="0.3">
      <c r="B106" t="e">
        <f>VLOOKUP(C106, 'Start Set'!$B$4:$D189, 3)</f>
        <v>#N/A</v>
      </c>
      <c r="D106" t="s">
        <v>304</v>
      </c>
      <c r="E106">
        <v>5</v>
      </c>
      <c r="F106">
        <v>1</v>
      </c>
      <c r="G106">
        <v>0</v>
      </c>
      <c r="H106" s="16"/>
    </row>
    <row r="107" spans="2:20" ht="15" thickBot="1" x14ac:dyDescent="0.35">
      <c r="B107" t="str">
        <f>VLOOKUP(C107, 'Start Set'!$B$4:$D190, 3)</f>
        <v>Quantum Optimization with a Novel Gibbs Objective Function and Ansatz Architecture Search</v>
      </c>
      <c r="C107">
        <v>55</v>
      </c>
      <c r="D107" t="s">
        <v>302</v>
      </c>
      <c r="E107">
        <v>27</v>
      </c>
      <c r="F107" t="s">
        <v>447</v>
      </c>
      <c r="G107">
        <v>0</v>
      </c>
      <c r="H107" s="16"/>
    </row>
    <row r="108" spans="2:20" ht="15" thickBot="1" x14ac:dyDescent="0.35">
      <c r="B108" t="e">
        <f>VLOOKUP(C108, 'Start Set'!$B$4:$D191, 3)</f>
        <v>#N/A</v>
      </c>
      <c r="D108" t="s">
        <v>304</v>
      </c>
      <c r="E108">
        <v>20</v>
      </c>
      <c r="F108">
        <v>3</v>
      </c>
      <c r="G108">
        <v>1</v>
      </c>
      <c r="H108" s="20">
        <v>77</v>
      </c>
      <c r="I108" t="s">
        <v>448</v>
      </c>
      <c r="J108">
        <v>2020</v>
      </c>
      <c r="K108" t="s">
        <v>449</v>
      </c>
      <c r="L108" s="2">
        <v>44390</v>
      </c>
      <c r="M108" t="s">
        <v>172</v>
      </c>
      <c r="N108" t="s">
        <v>792</v>
      </c>
      <c r="O108" t="s">
        <v>22</v>
      </c>
      <c r="P108" t="s">
        <v>645</v>
      </c>
      <c r="R108" t="s">
        <v>18</v>
      </c>
      <c r="T108" s="10" t="s">
        <v>681</v>
      </c>
    </row>
    <row r="109" spans="2:20" ht="15" thickBot="1" x14ac:dyDescent="0.35">
      <c r="B109" t="str">
        <f>VLOOKUP(C109, 'Start Set'!$B$4:$D192, 3)</f>
        <v>Automated quantum programming via reinforcement learning for combinatorial optimization</v>
      </c>
      <c r="C109">
        <v>56</v>
      </c>
      <c r="D109" t="s">
        <v>302</v>
      </c>
      <c r="E109">
        <v>2</v>
      </c>
      <c r="F109">
        <v>0</v>
      </c>
      <c r="G109">
        <v>0</v>
      </c>
      <c r="H109" s="16"/>
      <c r="T109" s="10"/>
    </row>
    <row r="110" spans="2:20" ht="15" thickBot="1" x14ac:dyDescent="0.35">
      <c r="B110" t="e">
        <f>VLOOKUP(C110, 'Start Set'!$B$4:$D193, 3)</f>
        <v>#N/A</v>
      </c>
      <c r="D110" t="s">
        <v>304</v>
      </c>
      <c r="E110">
        <v>5</v>
      </c>
      <c r="F110">
        <v>0</v>
      </c>
      <c r="G110">
        <v>0</v>
      </c>
      <c r="H110" s="16"/>
      <c r="T110" s="10"/>
    </row>
    <row r="111" spans="2:20" ht="15" thickBot="1" x14ac:dyDescent="0.35">
      <c r="B111" t="str">
        <f>VLOOKUP(C111, 'Start Set'!$B$4:$D194, 3)</f>
        <v>Improving Variational Quantum Optimization using CVaR</v>
      </c>
      <c r="C111">
        <v>57</v>
      </c>
      <c r="D111" t="s">
        <v>302</v>
      </c>
      <c r="E111">
        <v>20</v>
      </c>
      <c r="F111">
        <v>3</v>
      </c>
      <c r="G111">
        <v>0</v>
      </c>
      <c r="H111" s="16"/>
      <c r="T111" s="10"/>
    </row>
    <row r="112" spans="2:20" ht="15" thickBot="1" x14ac:dyDescent="0.35">
      <c r="B112" t="e">
        <f>VLOOKUP(C112, 'Start Set'!$B$4:$D195, 3)</f>
        <v>#N/A</v>
      </c>
      <c r="D112" t="s">
        <v>304</v>
      </c>
      <c r="E112">
        <v>45</v>
      </c>
      <c r="F112">
        <v>4</v>
      </c>
      <c r="G112">
        <v>2</v>
      </c>
      <c r="H112" s="16">
        <v>78</v>
      </c>
      <c r="I112" s="12" t="s">
        <v>450</v>
      </c>
      <c r="J112">
        <v>2021</v>
      </c>
      <c r="K112" t="s">
        <v>451</v>
      </c>
      <c r="L112" s="2">
        <v>44379</v>
      </c>
      <c r="N112" t="s">
        <v>36</v>
      </c>
      <c r="O112" t="s">
        <v>22</v>
      </c>
      <c r="P112" t="s">
        <v>607</v>
      </c>
      <c r="R112" t="s">
        <v>14</v>
      </c>
      <c r="S112" t="s">
        <v>608</v>
      </c>
      <c r="T112" s="10"/>
    </row>
    <row r="113" spans="2:20" ht="15" thickBot="1" x14ac:dyDescent="0.35">
      <c r="B113" t="e">
        <f>VLOOKUP(C113, 'Start Set'!$B$4:$D196, 3)</f>
        <v>#N/A</v>
      </c>
      <c r="H113" s="21">
        <v>79</v>
      </c>
      <c r="I113" s="12" t="s">
        <v>452</v>
      </c>
      <c r="J113">
        <v>2020</v>
      </c>
      <c r="K113" t="s">
        <v>453</v>
      </c>
      <c r="L113" s="2">
        <v>44371</v>
      </c>
      <c r="M113" t="s">
        <v>207</v>
      </c>
      <c r="N113" t="s">
        <v>792</v>
      </c>
      <c r="O113" t="s">
        <v>40</v>
      </c>
      <c r="P113" t="s">
        <v>580</v>
      </c>
      <c r="R113" t="s">
        <v>18</v>
      </c>
      <c r="T113" s="10" t="s">
        <v>26</v>
      </c>
    </row>
    <row r="114" spans="2:20" ht="15" thickBot="1" x14ac:dyDescent="0.35">
      <c r="B114" t="str">
        <f>VLOOKUP(C114, 'Start Set'!$B$4:$D197, 3)</f>
        <v>Efficient partition of integer optimization problems  with one-hot encoding</v>
      </c>
      <c r="C114">
        <v>58</v>
      </c>
      <c r="D114" t="s">
        <v>302</v>
      </c>
      <c r="E114">
        <v>48</v>
      </c>
      <c r="F114">
        <v>3</v>
      </c>
      <c r="G114">
        <v>0</v>
      </c>
      <c r="H114" s="16"/>
      <c r="T114" s="10"/>
    </row>
    <row r="115" spans="2:20" ht="15" thickBot="1" x14ac:dyDescent="0.35">
      <c r="B115" t="e">
        <f>VLOOKUP(C115, 'Start Set'!$B$4:$D198, 3)</f>
        <v>#N/A</v>
      </c>
      <c r="D115" t="s">
        <v>304</v>
      </c>
      <c r="E115">
        <v>17</v>
      </c>
      <c r="F115">
        <v>5</v>
      </c>
      <c r="G115">
        <v>3</v>
      </c>
      <c r="H115" s="20">
        <v>80</v>
      </c>
      <c r="I115" t="s">
        <v>454</v>
      </c>
      <c r="J115">
        <v>2021</v>
      </c>
      <c r="K115" t="s">
        <v>455</v>
      </c>
      <c r="L115" s="2">
        <v>44389</v>
      </c>
      <c r="M115" t="s">
        <v>207</v>
      </c>
      <c r="N115" t="s">
        <v>103</v>
      </c>
      <c r="O115" t="s">
        <v>271</v>
      </c>
      <c r="P115" t="s">
        <v>637</v>
      </c>
      <c r="R115" t="s">
        <v>18</v>
      </c>
      <c r="T115" s="10" t="s">
        <v>681</v>
      </c>
    </row>
    <row r="116" spans="2:20" ht="15" thickBot="1" x14ac:dyDescent="0.35">
      <c r="B116" t="e">
        <f>VLOOKUP(C116, 'Start Set'!$B$4:$D199, 3)</f>
        <v>#N/A</v>
      </c>
      <c r="H116" s="20">
        <v>81</v>
      </c>
      <c r="I116" t="s">
        <v>456</v>
      </c>
      <c r="J116">
        <v>2020</v>
      </c>
      <c r="K116" t="s">
        <v>457</v>
      </c>
      <c r="L116" s="2">
        <v>44363</v>
      </c>
      <c r="M116" t="s">
        <v>172</v>
      </c>
      <c r="N116" t="s">
        <v>73</v>
      </c>
      <c r="O116" t="s">
        <v>40</v>
      </c>
      <c r="P116" t="s">
        <v>676</v>
      </c>
      <c r="R116" t="s">
        <v>18</v>
      </c>
      <c r="T116" s="10" t="s">
        <v>681</v>
      </c>
    </row>
    <row r="117" spans="2:20" ht="15" thickBot="1" x14ac:dyDescent="0.35">
      <c r="B117" t="e">
        <f>VLOOKUP(C117, 'Start Set'!$B$4:$D200, 3)</f>
        <v>#N/A</v>
      </c>
      <c r="H117" s="20">
        <v>82</v>
      </c>
      <c r="I117" t="s">
        <v>458</v>
      </c>
      <c r="J117">
        <v>2020</v>
      </c>
      <c r="K117" t="s">
        <v>459</v>
      </c>
      <c r="L117" s="2">
        <v>44409</v>
      </c>
      <c r="M117" t="s">
        <v>207</v>
      </c>
      <c r="N117" t="s">
        <v>103</v>
      </c>
      <c r="O117" t="s">
        <v>22</v>
      </c>
      <c r="P117" t="s">
        <v>651</v>
      </c>
      <c r="R117" t="s">
        <v>18</v>
      </c>
      <c r="T117" s="10" t="s">
        <v>681</v>
      </c>
    </row>
    <row r="118" spans="2:20" ht="15" thickBot="1" x14ac:dyDescent="0.35">
      <c r="B118" t="str">
        <f>VLOOKUP(C118, 'Start Set'!$B$4:$D201, 3)</f>
        <v>Application of Quantum Annealing to Nurse Scheduling Problem</v>
      </c>
      <c r="C118">
        <v>59</v>
      </c>
      <c r="D118" t="s">
        <v>302</v>
      </c>
      <c r="E118">
        <v>27</v>
      </c>
      <c r="F118">
        <v>2</v>
      </c>
      <c r="G118">
        <v>1</v>
      </c>
      <c r="H118" s="16">
        <v>83</v>
      </c>
      <c r="I118" t="s">
        <v>460</v>
      </c>
      <c r="J118">
        <v>2017</v>
      </c>
      <c r="K118" t="s">
        <v>461</v>
      </c>
      <c r="R118" t="s">
        <v>14</v>
      </c>
      <c r="S118" t="s">
        <v>633</v>
      </c>
      <c r="T118" s="10"/>
    </row>
    <row r="119" spans="2:20" ht="15" thickBot="1" x14ac:dyDescent="0.35">
      <c r="B119" t="e">
        <f>VLOOKUP(C119, 'Start Set'!$B$4:$D202, 3)</f>
        <v>#N/A</v>
      </c>
      <c r="D119" t="s">
        <v>304</v>
      </c>
      <c r="E119">
        <v>25</v>
      </c>
      <c r="F119">
        <v>6</v>
      </c>
      <c r="G119">
        <v>2</v>
      </c>
      <c r="H119" s="20">
        <v>84</v>
      </c>
      <c r="I119" s="12" t="s">
        <v>462</v>
      </c>
      <c r="J119">
        <v>2020</v>
      </c>
      <c r="K119" t="s">
        <v>463</v>
      </c>
      <c r="L119" s="2">
        <v>44374</v>
      </c>
      <c r="M119" t="s">
        <v>207</v>
      </c>
      <c r="N119" t="s">
        <v>103</v>
      </c>
      <c r="O119" t="s">
        <v>22</v>
      </c>
      <c r="P119" t="s">
        <v>590</v>
      </c>
      <c r="R119" t="s">
        <v>18</v>
      </c>
      <c r="T119" s="10" t="s">
        <v>26</v>
      </c>
    </row>
    <row r="120" spans="2:20" ht="15" thickBot="1" x14ac:dyDescent="0.35">
      <c r="B120" t="e">
        <f>VLOOKUP(C120, 'Start Set'!$B$4:$D203, 3)</f>
        <v>#N/A</v>
      </c>
      <c r="H120" s="20">
        <v>85</v>
      </c>
      <c r="I120" t="s">
        <v>464</v>
      </c>
      <c r="J120">
        <v>2020</v>
      </c>
      <c r="K120" t="s">
        <v>465</v>
      </c>
      <c r="L120" s="2">
        <v>44410</v>
      </c>
      <c r="M120" t="s">
        <v>207</v>
      </c>
      <c r="N120" t="s">
        <v>103</v>
      </c>
      <c r="O120" t="s">
        <v>40</v>
      </c>
      <c r="P120" t="s">
        <v>657</v>
      </c>
      <c r="R120" t="s">
        <v>18</v>
      </c>
      <c r="T120" s="10" t="s">
        <v>681</v>
      </c>
    </row>
    <row r="121" spans="2:20" ht="15" thickBot="1" x14ac:dyDescent="0.35">
      <c r="B121" t="str">
        <f>VLOOKUP(C121, 'Start Set'!$B$4:$D204, 3)</f>
        <v>XY-mixers: analytical and numerical results for QAOA</v>
      </c>
      <c r="C121">
        <v>60</v>
      </c>
      <c r="D121" t="s">
        <v>302</v>
      </c>
      <c r="E121">
        <v>41</v>
      </c>
      <c r="F121" t="s">
        <v>467</v>
      </c>
      <c r="G121">
        <v>0</v>
      </c>
      <c r="H121" s="16"/>
      <c r="T121" s="10"/>
    </row>
    <row r="122" spans="2:20" ht="15" thickBot="1" x14ac:dyDescent="0.35">
      <c r="B122" t="e">
        <f>VLOOKUP(C122, 'Start Set'!$B$4:$D205, 3)</f>
        <v>#N/A</v>
      </c>
      <c r="D122" t="s">
        <v>304</v>
      </c>
      <c r="E122">
        <v>1</v>
      </c>
      <c r="F122">
        <v>1</v>
      </c>
      <c r="G122">
        <v>1</v>
      </c>
      <c r="H122" s="21">
        <v>140</v>
      </c>
      <c r="I122" s="12" t="s">
        <v>523</v>
      </c>
      <c r="J122">
        <v>2021</v>
      </c>
      <c r="K122" s="4" t="s">
        <v>524</v>
      </c>
      <c r="L122" s="2">
        <v>44379</v>
      </c>
      <c r="M122" t="s">
        <v>207</v>
      </c>
      <c r="N122" t="s">
        <v>792</v>
      </c>
      <c r="O122" t="s">
        <v>22</v>
      </c>
      <c r="P122" t="s">
        <v>602</v>
      </c>
      <c r="R122" t="s">
        <v>18</v>
      </c>
      <c r="T122" s="10" t="s">
        <v>26</v>
      </c>
    </row>
    <row r="123" spans="2:20" ht="15" thickBot="1" x14ac:dyDescent="0.35">
      <c r="B123" t="str">
        <f>VLOOKUP(C123, 'Start Set'!$B$4:$D206, 3)</f>
        <v>Perspectives of quantum annealing: methods and implementations</v>
      </c>
      <c r="C123">
        <v>63</v>
      </c>
      <c r="D123" t="s">
        <v>302</v>
      </c>
      <c r="E123">
        <v>261</v>
      </c>
      <c r="F123" t="s">
        <v>470</v>
      </c>
      <c r="G123">
        <v>1</v>
      </c>
      <c r="H123" s="16">
        <v>86</v>
      </c>
      <c r="I123" t="s">
        <v>468</v>
      </c>
      <c r="J123">
        <v>2019</v>
      </c>
      <c r="K123" s="4" t="s">
        <v>469</v>
      </c>
      <c r="L123" s="2">
        <v>44389</v>
      </c>
      <c r="N123" t="s">
        <v>103</v>
      </c>
      <c r="O123" t="s">
        <v>22</v>
      </c>
      <c r="P123" t="s">
        <v>641</v>
      </c>
      <c r="R123" t="s">
        <v>14</v>
      </c>
      <c r="S123" t="s">
        <v>642</v>
      </c>
      <c r="T123" s="10"/>
    </row>
    <row r="124" spans="2:20" ht="15" thickBot="1" x14ac:dyDescent="0.35">
      <c r="B124" t="e">
        <f>VLOOKUP(C124, 'Start Set'!$B$4:$D207, 3)</f>
        <v>#N/A</v>
      </c>
      <c r="D124" t="s">
        <v>304</v>
      </c>
      <c r="E124">
        <v>75</v>
      </c>
      <c r="F124">
        <v>8</v>
      </c>
      <c r="G124">
        <v>5</v>
      </c>
      <c r="H124" s="20">
        <v>87</v>
      </c>
      <c r="I124" t="s">
        <v>471</v>
      </c>
      <c r="J124">
        <v>2021</v>
      </c>
      <c r="K124" t="s">
        <v>472</v>
      </c>
      <c r="L124" s="2">
        <v>44409</v>
      </c>
      <c r="M124" t="s">
        <v>207</v>
      </c>
      <c r="N124" t="s">
        <v>103</v>
      </c>
      <c r="O124" t="s">
        <v>22</v>
      </c>
      <c r="P124" t="s">
        <v>647</v>
      </c>
      <c r="R124" t="s">
        <v>18</v>
      </c>
      <c r="T124" s="10" t="s">
        <v>681</v>
      </c>
    </row>
    <row r="125" spans="2:20" ht="15" thickBot="1" x14ac:dyDescent="0.35">
      <c r="B125" t="e">
        <f>VLOOKUP(C125, 'Start Set'!$B$4:$D208, 3)</f>
        <v>#N/A</v>
      </c>
      <c r="H125" s="20">
        <v>88</v>
      </c>
      <c r="I125" t="s">
        <v>473</v>
      </c>
      <c r="J125">
        <v>2021</v>
      </c>
      <c r="K125" t="s">
        <v>474</v>
      </c>
      <c r="L125" s="2">
        <v>44389</v>
      </c>
      <c r="M125" t="s">
        <v>172</v>
      </c>
      <c r="N125" t="s">
        <v>103</v>
      </c>
      <c r="O125" t="s">
        <v>22</v>
      </c>
      <c r="P125" t="s">
        <v>643</v>
      </c>
      <c r="R125" t="s">
        <v>18</v>
      </c>
      <c r="T125" s="10" t="s">
        <v>681</v>
      </c>
    </row>
    <row r="126" spans="2:20" ht="15" thickBot="1" x14ac:dyDescent="0.35">
      <c r="B126" t="e">
        <f>VLOOKUP(C126, 'Start Set'!$B$4:$D209, 3)</f>
        <v>#N/A</v>
      </c>
      <c r="H126" s="20">
        <v>89</v>
      </c>
      <c r="I126" s="12" t="s">
        <v>475</v>
      </c>
      <c r="J126">
        <v>2021</v>
      </c>
      <c r="K126" t="s">
        <v>476</v>
      </c>
      <c r="L126" s="2">
        <v>44379</v>
      </c>
      <c r="M126" t="s">
        <v>207</v>
      </c>
      <c r="N126" t="s">
        <v>103</v>
      </c>
      <c r="O126" t="s">
        <v>22</v>
      </c>
      <c r="P126" t="s">
        <v>605</v>
      </c>
      <c r="R126" t="s">
        <v>18</v>
      </c>
      <c r="T126" s="10" t="s">
        <v>26</v>
      </c>
    </row>
    <row r="127" spans="2:20" ht="15" thickBot="1" x14ac:dyDescent="0.35">
      <c r="B127" t="e">
        <f>VLOOKUP(C127, 'Start Set'!$B$4:$D210, 3)</f>
        <v>#N/A</v>
      </c>
      <c r="H127" s="20">
        <v>90</v>
      </c>
      <c r="I127" t="s">
        <v>477</v>
      </c>
      <c r="J127">
        <v>2021</v>
      </c>
      <c r="K127" t="s">
        <v>478</v>
      </c>
      <c r="L127" s="2">
        <v>44381</v>
      </c>
      <c r="M127" t="s">
        <v>207</v>
      </c>
      <c r="N127" t="s">
        <v>103</v>
      </c>
      <c r="O127" t="s">
        <v>40</v>
      </c>
      <c r="P127" t="s">
        <v>628</v>
      </c>
      <c r="R127" t="s">
        <v>18</v>
      </c>
      <c r="T127" s="10" t="s">
        <v>681</v>
      </c>
    </row>
    <row r="128" spans="2:20" ht="15" thickBot="1" x14ac:dyDescent="0.35">
      <c r="B128" t="e">
        <f>VLOOKUP(C128, 'Start Set'!$B$4:$D211, 3)</f>
        <v>#N/A</v>
      </c>
      <c r="H128" s="16">
        <v>91</v>
      </c>
      <c r="I128" s="12" t="s">
        <v>479</v>
      </c>
      <c r="J128">
        <v>2021</v>
      </c>
      <c r="K128" t="s">
        <v>480</v>
      </c>
      <c r="L128" s="2">
        <v>44379</v>
      </c>
      <c r="N128" t="s">
        <v>557</v>
      </c>
      <c r="O128" t="s">
        <v>600</v>
      </c>
      <c r="P128" t="s">
        <v>601</v>
      </c>
      <c r="R128" t="s">
        <v>14</v>
      </c>
      <c r="S128" t="s">
        <v>712</v>
      </c>
      <c r="T128" s="10"/>
    </row>
    <row r="129" spans="2:20" ht="15" thickBot="1" x14ac:dyDescent="0.35">
      <c r="H129" s="16"/>
      <c r="T129" s="10"/>
    </row>
    <row r="130" spans="2:20" ht="15" thickBot="1" x14ac:dyDescent="0.35">
      <c r="H130" s="16"/>
      <c r="T130" s="10"/>
    </row>
    <row r="131" spans="2:20" ht="15" thickBot="1" x14ac:dyDescent="0.35">
      <c r="B131" t="str">
        <f>VLOOKUP(C131, 'Start Set'!$B$4:$D214, 3)</f>
        <v>Detecting multiple communities using quantum annealing on the D-Wave system</v>
      </c>
      <c r="C131">
        <v>65</v>
      </c>
      <c r="D131" t="s">
        <v>302</v>
      </c>
      <c r="E131">
        <v>44</v>
      </c>
      <c r="F131">
        <v>3</v>
      </c>
      <c r="G131">
        <v>0</v>
      </c>
      <c r="H131" s="16"/>
      <c r="T131" s="10"/>
    </row>
    <row r="132" spans="2:20" ht="15" thickBot="1" x14ac:dyDescent="0.35">
      <c r="B132" t="e">
        <f>VLOOKUP(C132, 'Start Set'!$B$4:$D215, 3)</f>
        <v>#N/A</v>
      </c>
      <c r="D132" t="s">
        <v>304</v>
      </c>
      <c r="E132">
        <v>27</v>
      </c>
      <c r="F132">
        <v>4</v>
      </c>
      <c r="G132">
        <v>1</v>
      </c>
      <c r="H132" s="16">
        <v>92</v>
      </c>
      <c r="I132" t="s">
        <v>482</v>
      </c>
      <c r="J132">
        <v>2020</v>
      </c>
      <c r="K132" t="s">
        <v>483</v>
      </c>
      <c r="L132" s="2">
        <v>44363</v>
      </c>
      <c r="N132" t="s">
        <v>527</v>
      </c>
      <c r="O132" t="s">
        <v>40</v>
      </c>
      <c r="P132" t="s">
        <v>528</v>
      </c>
      <c r="R132" t="s">
        <v>14</v>
      </c>
      <c r="S132" t="s">
        <v>529</v>
      </c>
      <c r="T132" s="10"/>
    </row>
    <row r="133" spans="2:20" ht="15" thickBot="1" x14ac:dyDescent="0.35">
      <c r="B133" t="str">
        <f>VLOOKUP(C133, 'Start Set'!$B$4:$D216, 3)</f>
        <v>Improving solutions by embedding larger subproblems in a D-Wave quantum annealer</v>
      </c>
      <c r="C133">
        <v>66</v>
      </c>
      <c r="D133" t="s">
        <v>302</v>
      </c>
      <c r="E133">
        <v>35</v>
      </c>
      <c r="F133">
        <v>0</v>
      </c>
      <c r="G133">
        <v>0</v>
      </c>
      <c r="H133" s="16"/>
      <c r="T133" s="10"/>
    </row>
    <row r="134" spans="2:20" ht="15" thickBot="1" x14ac:dyDescent="0.35">
      <c r="B134" t="e">
        <f>VLOOKUP(C134, 'Start Set'!$B$4:$D217, 3)</f>
        <v>#N/A</v>
      </c>
      <c r="D134" t="s">
        <v>304</v>
      </c>
      <c r="E134">
        <v>38</v>
      </c>
      <c r="F134">
        <v>7</v>
      </c>
      <c r="G134">
        <v>3</v>
      </c>
      <c r="H134" s="20">
        <v>93</v>
      </c>
      <c r="I134" t="s">
        <v>484</v>
      </c>
      <c r="J134">
        <v>2021</v>
      </c>
      <c r="K134" t="s">
        <v>485</v>
      </c>
      <c r="L134" s="2">
        <v>44376</v>
      </c>
      <c r="M134" t="s">
        <v>172</v>
      </c>
      <c r="N134" t="s">
        <v>103</v>
      </c>
      <c r="O134" t="s">
        <v>12</v>
      </c>
      <c r="P134" t="s">
        <v>593</v>
      </c>
      <c r="R134" t="s">
        <v>18</v>
      </c>
      <c r="T134" s="10" t="s">
        <v>681</v>
      </c>
    </row>
    <row r="135" spans="2:20" ht="15" thickBot="1" x14ac:dyDescent="0.35">
      <c r="B135" t="e">
        <f>VLOOKUP(C135, 'Start Set'!$B$4:$D218, 3)</f>
        <v>#N/A</v>
      </c>
      <c r="H135" s="20">
        <v>94</v>
      </c>
      <c r="I135" t="s">
        <v>486</v>
      </c>
      <c r="J135">
        <v>2021</v>
      </c>
      <c r="K135" t="s">
        <v>487</v>
      </c>
      <c r="L135" s="2">
        <v>44381</v>
      </c>
      <c r="M135" t="s">
        <v>207</v>
      </c>
      <c r="N135" t="s">
        <v>103</v>
      </c>
      <c r="O135" t="s">
        <v>12</v>
      </c>
      <c r="P135" t="s">
        <v>632</v>
      </c>
      <c r="R135" t="s">
        <v>18</v>
      </c>
      <c r="T135" s="10" t="s">
        <v>681</v>
      </c>
    </row>
    <row r="136" spans="2:20" ht="15" thickBot="1" x14ac:dyDescent="0.35">
      <c r="H136" s="20">
        <v>95</v>
      </c>
      <c r="I136" t="s">
        <v>284</v>
      </c>
      <c r="J136">
        <v>2020</v>
      </c>
      <c r="K136" t="s">
        <v>285</v>
      </c>
      <c r="L136" s="2">
        <v>44339</v>
      </c>
      <c r="M136" t="s">
        <v>172</v>
      </c>
      <c r="N136" t="s">
        <v>103</v>
      </c>
      <c r="O136" t="s">
        <v>287</v>
      </c>
      <c r="P136" t="s">
        <v>286</v>
      </c>
      <c r="R136" t="s">
        <v>18</v>
      </c>
      <c r="T136" s="10" t="s">
        <v>683</v>
      </c>
    </row>
    <row r="137" spans="2:20" ht="15" thickBot="1" x14ac:dyDescent="0.35">
      <c r="B137" t="e">
        <f>VLOOKUP(C137, 'Start Set'!$B$4:$D219, 3)</f>
        <v>#N/A</v>
      </c>
      <c r="H137" s="20">
        <v>96</v>
      </c>
      <c r="I137" t="s">
        <v>488</v>
      </c>
      <c r="J137">
        <v>2020</v>
      </c>
      <c r="K137" t="s">
        <v>489</v>
      </c>
      <c r="L137" s="2">
        <v>44410</v>
      </c>
      <c r="M137" t="s">
        <v>207</v>
      </c>
      <c r="N137" t="s">
        <v>103</v>
      </c>
      <c r="O137" t="s">
        <v>22</v>
      </c>
      <c r="P137" t="s">
        <v>652</v>
      </c>
      <c r="R137" t="s">
        <v>18</v>
      </c>
      <c r="T137" s="10" t="s">
        <v>681</v>
      </c>
    </row>
    <row r="138" spans="2:20" ht="15" thickBot="1" x14ac:dyDescent="0.35">
      <c r="B138" t="str">
        <f>VLOOKUP(C138, 'Start Set'!$B$4:$D220, 3)</f>
        <v>Hard combinatorial problems and minor embeddings  on lattice graphs</v>
      </c>
      <c r="C138">
        <v>67</v>
      </c>
      <c r="D138" t="s">
        <v>302</v>
      </c>
      <c r="E138">
        <v>38</v>
      </c>
      <c r="F138">
        <v>0</v>
      </c>
      <c r="G138">
        <v>0</v>
      </c>
      <c r="H138" s="16"/>
      <c r="T138" s="10"/>
    </row>
    <row r="139" spans="2:20" ht="15" thickBot="1" x14ac:dyDescent="0.35">
      <c r="B139" t="e">
        <f>VLOOKUP(C139, 'Start Set'!$B$4:$D221, 3)</f>
        <v>#N/A</v>
      </c>
      <c r="D139" t="s">
        <v>304</v>
      </c>
      <c r="E139">
        <v>5</v>
      </c>
      <c r="F139">
        <v>1</v>
      </c>
      <c r="G139">
        <v>1</v>
      </c>
      <c r="H139" s="20">
        <v>97</v>
      </c>
      <c r="I139" s="12" t="s">
        <v>491</v>
      </c>
      <c r="J139">
        <v>2020</v>
      </c>
      <c r="K139" t="s">
        <v>490</v>
      </c>
      <c r="L139" s="2">
        <v>44369</v>
      </c>
      <c r="M139" t="s">
        <v>195</v>
      </c>
      <c r="N139" t="s">
        <v>617</v>
      </c>
      <c r="O139" t="s">
        <v>22</v>
      </c>
      <c r="P139" t="s">
        <v>560</v>
      </c>
      <c r="R139" t="s">
        <v>18</v>
      </c>
      <c r="T139" s="10" t="s">
        <v>26</v>
      </c>
    </row>
    <row r="140" spans="2:20" ht="15" thickBot="1" x14ac:dyDescent="0.35">
      <c r="B140" t="str">
        <f>VLOOKUP(C140, 'Start Set'!$B$4:$D222, 3)</f>
        <v>A Hybrid Solution Method for the Capacitated Vehicle Routing Problem Using a Quantum Annealer</v>
      </c>
      <c r="C140">
        <v>68</v>
      </c>
      <c r="D140" t="s">
        <v>302</v>
      </c>
      <c r="E140" t="s">
        <v>397</v>
      </c>
      <c r="F140">
        <v>0</v>
      </c>
      <c r="G140">
        <v>0</v>
      </c>
      <c r="H140" s="16"/>
      <c r="T140" s="10"/>
    </row>
    <row r="141" spans="2:20" ht="15" thickBot="1" x14ac:dyDescent="0.35">
      <c r="B141" t="e">
        <f>VLOOKUP(C141, 'Start Set'!$B$4:$D223, 3)</f>
        <v>#N/A</v>
      </c>
      <c r="D141" t="s">
        <v>304</v>
      </c>
      <c r="E141">
        <v>1</v>
      </c>
      <c r="F141">
        <v>0</v>
      </c>
      <c r="G141">
        <v>0</v>
      </c>
      <c r="H141" s="16"/>
      <c r="T141" s="10"/>
    </row>
    <row r="142" spans="2:20" ht="15" thickBot="1" x14ac:dyDescent="0.35">
      <c r="B142" t="str">
        <f>VLOOKUP(C142, 'Start Set'!$B$4:$D224, 3)</f>
        <v>Performance of hybrid quantum/classical variational heuristics for combinatorial  optimization</v>
      </c>
      <c r="C142">
        <v>69</v>
      </c>
      <c r="D142" t="s">
        <v>302</v>
      </c>
      <c r="E142">
        <v>28</v>
      </c>
      <c r="F142" t="s">
        <v>470</v>
      </c>
      <c r="G142">
        <v>0</v>
      </c>
      <c r="H142" s="16"/>
      <c r="T142" s="10"/>
    </row>
    <row r="143" spans="2:20" ht="15" thickBot="1" x14ac:dyDescent="0.35">
      <c r="B143" t="e">
        <f>VLOOKUP(C143, 'Start Set'!$B$4:$D225, 3)</f>
        <v>#N/A</v>
      </c>
      <c r="D143" t="s">
        <v>304</v>
      </c>
      <c r="E143">
        <v>47</v>
      </c>
      <c r="F143">
        <v>2</v>
      </c>
      <c r="G143">
        <v>1</v>
      </c>
      <c r="H143" s="16">
        <v>98</v>
      </c>
      <c r="I143" t="s">
        <v>525</v>
      </c>
      <c r="J143">
        <v>2020</v>
      </c>
      <c r="K143" t="s">
        <v>492</v>
      </c>
      <c r="L143" s="2">
        <v>44363</v>
      </c>
      <c r="N143" t="s">
        <v>36</v>
      </c>
      <c r="O143" t="s">
        <v>22</v>
      </c>
      <c r="P143" t="s">
        <v>526</v>
      </c>
      <c r="R143" t="s">
        <v>14</v>
      </c>
      <c r="S143" t="s">
        <v>721</v>
      </c>
      <c r="T143" s="10"/>
    </row>
    <row r="144" spans="2:20" ht="15" thickBot="1" x14ac:dyDescent="0.35">
      <c r="B144" t="str">
        <f>VLOOKUP(C144, 'Start Set'!$B$4:$D226, 3)</f>
        <v>Toward Quantum Gate-Model Heuristics for Real-World Planning Problems</v>
      </c>
      <c r="C144">
        <v>71</v>
      </c>
      <c r="D144" t="s">
        <v>302</v>
      </c>
      <c r="E144">
        <v>44</v>
      </c>
      <c r="F144">
        <v>3</v>
      </c>
      <c r="G144">
        <v>2</v>
      </c>
      <c r="H144" s="20">
        <v>99</v>
      </c>
      <c r="I144" t="s">
        <v>493</v>
      </c>
      <c r="J144">
        <v>2021</v>
      </c>
      <c r="K144" t="s">
        <v>659</v>
      </c>
      <c r="L144" s="2">
        <v>44411</v>
      </c>
      <c r="M144" t="s">
        <v>172</v>
      </c>
      <c r="N144" t="s">
        <v>792</v>
      </c>
      <c r="O144" t="s">
        <v>22</v>
      </c>
      <c r="P144" t="s">
        <v>661</v>
      </c>
      <c r="R144" t="s">
        <v>18</v>
      </c>
      <c r="T144" s="10" t="s">
        <v>681</v>
      </c>
    </row>
    <row r="145" spans="2:20" ht="15" thickBot="1" x14ac:dyDescent="0.35">
      <c r="H145" s="20">
        <v>100</v>
      </c>
      <c r="I145" s="12" t="s">
        <v>577</v>
      </c>
      <c r="J145">
        <v>2020</v>
      </c>
      <c r="K145" t="s">
        <v>494</v>
      </c>
      <c r="L145" s="2">
        <v>44371</v>
      </c>
      <c r="M145" t="s">
        <v>172</v>
      </c>
      <c r="N145" t="s">
        <v>103</v>
      </c>
      <c r="O145" t="s">
        <v>12</v>
      </c>
      <c r="P145" t="s">
        <v>578</v>
      </c>
      <c r="R145" t="s">
        <v>18</v>
      </c>
      <c r="T145" s="10" t="s">
        <v>26</v>
      </c>
    </row>
    <row r="146" spans="2:20" ht="15" thickBot="1" x14ac:dyDescent="0.35">
      <c r="B146" t="e">
        <f>VLOOKUP(C146, 'Start Set'!$B$4:$D227, 3)</f>
        <v>#N/A</v>
      </c>
      <c r="D146" t="s">
        <v>304</v>
      </c>
      <c r="E146">
        <v>1</v>
      </c>
      <c r="F146">
        <v>0</v>
      </c>
      <c r="G146">
        <v>0</v>
      </c>
      <c r="H146" s="16"/>
      <c r="T146" s="10"/>
    </row>
    <row r="147" spans="2:20" ht="15" thickBot="1" x14ac:dyDescent="0.35">
      <c r="B147" t="str">
        <f>VLOOKUP(C147, 'Start Set'!$B$4:$D228, 3)</f>
        <v>Multiblock ADMM Heuristics for Mixed-Binary Optimization on Classical and Quantum Computers</v>
      </c>
      <c r="C147">
        <v>72</v>
      </c>
      <c r="D147" t="s">
        <v>302</v>
      </c>
      <c r="E147">
        <v>85</v>
      </c>
      <c r="F147">
        <v>5</v>
      </c>
      <c r="G147">
        <v>2</v>
      </c>
      <c r="H147" s="16">
        <v>101</v>
      </c>
      <c r="I147" s="12" t="s">
        <v>495</v>
      </c>
      <c r="J147">
        <v>2020</v>
      </c>
      <c r="K147" t="s">
        <v>496</v>
      </c>
      <c r="L147" s="2">
        <v>44368</v>
      </c>
      <c r="N147" t="s">
        <v>553</v>
      </c>
      <c r="O147" t="s">
        <v>22</v>
      </c>
      <c r="P147" t="s">
        <v>554</v>
      </c>
      <c r="R147" t="s">
        <v>14</v>
      </c>
      <c r="S147" t="s">
        <v>555</v>
      </c>
      <c r="T147" s="10"/>
    </row>
    <row r="148" spans="2:20" ht="15" thickBot="1" x14ac:dyDescent="0.35">
      <c r="B148" t="e">
        <f>VLOOKUP(C148, 'Start Set'!$B$4:$D229, 3)</f>
        <v>#N/A</v>
      </c>
      <c r="H148" s="20">
        <v>102</v>
      </c>
      <c r="I148" s="12" t="s">
        <v>497</v>
      </c>
      <c r="J148">
        <v>2020</v>
      </c>
      <c r="K148" t="s">
        <v>498</v>
      </c>
      <c r="L148" s="2">
        <v>44372</v>
      </c>
      <c r="M148" t="s">
        <v>207</v>
      </c>
      <c r="N148" t="s">
        <v>557</v>
      </c>
      <c r="O148" t="s">
        <v>22</v>
      </c>
      <c r="P148" t="s">
        <v>583</v>
      </c>
      <c r="R148" t="s">
        <v>18</v>
      </c>
      <c r="T148" s="10" t="s">
        <v>26</v>
      </c>
    </row>
    <row r="149" spans="2:20" ht="15" thickBot="1" x14ac:dyDescent="0.35">
      <c r="B149" t="e">
        <f>VLOOKUP(C149, 'Start Set'!$B$4:$D230, 3)</f>
        <v>#N/A</v>
      </c>
      <c r="D149" t="s">
        <v>304</v>
      </c>
      <c r="E149">
        <v>4</v>
      </c>
      <c r="F149">
        <v>1</v>
      </c>
      <c r="G149">
        <v>1</v>
      </c>
      <c r="H149" s="16">
        <v>103</v>
      </c>
      <c r="I149" t="s">
        <v>499</v>
      </c>
      <c r="J149">
        <v>2019</v>
      </c>
      <c r="K149" t="s">
        <v>500</v>
      </c>
      <c r="L149" s="2">
        <v>44376</v>
      </c>
      <c r="N149" t="s">
        <v>103</v>
      </c>
      <c r="O149" t="s">
        <v>22</v>
      </c>
      <c r="P149" t="s">
        <v>591</v>
      </c>
      <c r="R149" t="s">
        <v>14</v>
      </c>
      <c r="S149" t="s">
        <v>592</v>
      </c>
      <c r="T149" s="10"/>
    </row>
    <row r="150" spans="2:20" ht="15" thickBot="1" x14ac:dyDescent="0.35">
      <c r="B150" t="str">
        <f>VLOOKUP(C150, 'Start Set'!$B$4:$D231, 3)</f>
        <v>Quantum Approximate Optimization With Parallelizable Gates</v>
      </c>
      <c r="C150">
        <v>73</v>
      </c>
      <c r="D150" t="s">
        <v>302</v>
      </c>
      <c r="E150">
        <v>38</v>
      </c>
      <c r="F150">
        <v>0</v>
      </c>
      <c r="G150">
        <v>0</v>
      </c>
      <c r="H150" s="16"/>
      <c r="T150" s="10"/>
    </row>
    <row r="151" spans="2:20" ht="15" thickBot="1" x14ac:dyDescent="0.35">
      <c r="B151" t="e">
        <f>VLOOKUP(C151, 'Start Set'!$B$4:$D232, 3)</f>
        <v>#N/A</v>
      </c>
      <c r="D151" t="s">
        <v>304</v>
      </c>
      <c r="E151">
        <v>20</v>
      </c>
      <c r="F151">
        <v>3</v>
      </c>
      <c r="G151">
        <v>0</v>
      </c>
      <c r="H151" s="16"/>
      <c r="T151" s="10"/>
    </row>
    <row r="152" spans="2:20" ht="15" thickBot="1" x14ac:dyDescent="0.35">
      <c r="B152" t="str">
        <f>VLOOKUP(C152, 'Start Set'!$B$4:$D233, 3)</f>
        <v>Formulating and Solving Routing Problems on Quantum Computers</v>
      </c>
      <c r="C152">
        <v>74</v>
      </c>
      <c r="D152" t="s">
        <v>302</v>
      </c>
      <c r="E152">
        <v>42</v>
      </c>
      <c r="F152">
        <v>0</v>
      </c>
      <c r="G152">
        <v>0</v>
      </c>
      <c r="H152" s="16"/>
      <c r="T152" s="10"/>
    </row>
    <row r="153" spans="2:20" ht="15" thickBot="1" x14ac:dyDescent="0.35">
      <c r="B153" t="e">
        <f>VLOOKUP(C153, 'Start Set'!$B$4:$D234, 3)</f>
        <v>#N/A</v>
      </c>
      <c r="D153" t="s">
        <v>304</v>
      </c>
      <c r="E153">
        <v>2</v>
      </c>
      <c r="F153">
        <v>1</v>
      </c>
      <c r="G153">
        <v>0</v>
      </c>
      <c r="H153" s="16"/>
      <c r="T153" s="10"/>
    </row>
    <row r="154" spans="2:20" ht="15" thickBot="1" x14ac:dyDescent="0.35">
      <c r="B154" t="str">
        <f>VLOOKUP(C154, 'Start Set'!$B$4:$D235, 3)</f>
        <v>Foundations for Workflow Application Scheduling on D-Wave System</v>
      </c>
      <c r="C154">
        <v>75</v>
      </c>
      <c r="D154" t="s">
        <v>302</v>
      </c>
      <c r="E154">
        <v>30</v>
      </c>
      <c r="F154">
        <v>2</v>
      </c>
      <c r="G154">
        <v>1</v>
      </c>
      <c r="H154" s="20">
        <v>104</v>
      </c>
      <c r="I154" t="s">
        <v>502</v>
      </c>
      <c r="J154">
        <v>2019</v>
      </c>
      <c r="K154" t="s">
        <v>503</v>
      </c>
      <c r="L154" s="2">
        <v>44364</v>
      </c>
      <c r="M154" t="s">
        <v>171</v>
      </c>
      <c r="N154" t="s">
        <v>103</v>
      </c>
      <c r="O154" t="s">
        <v>40</v>
      </c>
      <c r="P154" t="s">
        <v>537</v>
      </c>
      <c r="R154" t="s">
        <v>18</v>
      </c>
      <c r="T154" s="10" t="s">
        <v>683</v>
      </c>
    </row>
    <row r="155" spans="2:20" ht="15" thickBot="1" x14ac:dyDescent="0.35">
      <c r="B155" t="e">
        <f>VLOOKUP(C155, 'Start Set'!$B$4:$D236, 3)</f>
        <v>#N/A</v>
      </c>
      <c r="D155" t="s">
        <v>304</v>
      </c>
      <c r="E155">
        <v>2</v>
      </c>
      <c r="F155">
        <v>1</v>
      </c>
      <c r="G155">
        <v>0</v>
      </c>
      <c r="H155" s="16"/>
      <c r="T155" s="10"/>
    </row>
    <row r="156" spans="2:20" ht="15" thickBot="1" x14ac:dyDescent="0.35">
      <c r="B156" t="str">
        <f>VLOOKUP(C156, 'Start Set'!$B$4:$D237, 3)</f>
        <v>Hierarchical Improvement of Quantum Approximate Optimization Algorithm for Object Detection</v>
      </c>
      <c r="C156">
        <v>76</v>
      </c>
      <c r="D156" t="s">
        <v>302</v>
      </c>
      <c r="E156">
        <v>24</v>
      </c>
      <c r="F156">
        <v>3</v>
      </c>
      <c r="G156">
        <v>0</v>
      </c>
      <c r="H156" s="16"/>
      <c r="T156" s="10"/>
    </row>
    <row r="157" spans="2:20" ht="15" thickBot="1" x14ac:dyDescent="0.35">
      <c r="B157" t="e">
        <f>VLOOKUP(C157, 'Start Set'!$B$4:$D238, 3)</f>
        <v>#N/A</v>
      </c>
      <c r="D157" t="s">
        <v>304</v>
      </c>
      <c r="E157">
        <v>2</v>
      </c>
      <c r="F157">
        <v>2</v>
      </c>
      <c r="G157">
        <v>1</v>
      </c>
      <c r="H157" s="20">
        <v>105</v>
      </c>
      <c r="I157" t="s">
        <v>504</v>
      </c>
      <c r="J157">
        <v>2020</v>
      </c>
      <c r="K157" t="s">
        <v>505</v>
      </c>
      <c r="L157" s="2">
        <v>44381</v>
      </c>
      <c r="M157" t="s">
        <v>207</v>
      </c>
      <c r="N157" t="s">
        <v>792</v>
      </c>
      <c r="O157" t="s">
        <v>12</v>
      </c>
      <c r="P157" t="s">
        <v>631</v>
      </c>
      <c r="R157" t="s">
        <v>18</v>
      </c>
      <c r="T157" s="10" t="s">
        <v>681</v>
      </c>
    </row>
    <row r="158" spans="2:20" ht="15" thickBot="1" x14ac:dyDescent="0.35">
      <c r="B158" t="str">
        <f>VLOOKUP(C158, 'Start Set'!$B$4:$D239, 3)</f>
        <v>Hierarchical Improvement of Quantum Approximate Optimization Algorithm for Object Detection</v>
      </c>
      <c r="C158">
        <v>77</v>
      </c>
      <c r="D158" t="s">
        <v>302</v>
      </c>
      <c r="E158">
        <v>20</v>
      </c>
      <c r="F158">
        <v>1</v>
      </c>
      <c r="G158">
        <v>0</v>
      </c>
      <c r="H158" s="16"/>
      <c r="T158" s="10"/>
    </row>
    <row r="159" spans="2:20" ht="15" thickBot="1" x14ac:dyDescent="0.35">
      <c r="B159" t="e">
        <f>VLOOKUP(C159, 'Start Set'!$B$4:$D240, 3)</f>
        <v>#N/A</v>
      </c>
      <c r="D159" t="s">
        <v>304</v>
      </c>
      <c r="E159">
        <v>3</v>
      </c>
      <c r="F159">
        <v>2</v>
      </c>
      <c r="G159">
        <v>1</v>
      </c>
      <c r="H159" s="20">
        <v>106</v>
      </c>
      <c r="I159" t="s">
        <v>506</v>
      </c>
      <c r="J159">
        <v>2020</v>
      </c>
      <c r="K159" t="s">
        <v>507</v>
      </c>
      <c r="L159" s="2">
        <v>44372</v>
      </c>
      <c r="M159" t="s">
        <v>207</v>
      </c>
      <c r="N159" t="s">
        <v>792</v>
      </c>
      <c r="O159" t="s">
        <v>22</v>
      </c>
      <c r="P159" t="s">
        <v>581</v>
      </c>
      <c r="R159" t="s">
        <v>18</v>
      </c>
      <c r="S159" s="3"/>
      <c r="T159" s="10" t="s">
        <v>683</v>
      </c>
    </row>
    <row r="160" spans="2:20" ht="15" thickBot="1" x14ac:dyDescent="0.35">
      <c r="B160" t="str">
        <f>VLOOKUP(C160, 'Start Set'!$B$4:$D241, 3)</f>
        <v>Towards analyzing large graphs with quantum annealing and quantum gate computers</v>
      </c>
      <c r="C160">
        <v>79</v>
      </c>
      <c r="D160" t="s">
        <v>302</v>
      </c>
      <c r="E160">
        <v>21</v>
      </c>
      <c r="F160">
        <v>1</v>
      </c>
      <c r="G160">
        <v>0</v>
      </c>
      <c r="H160" s="16"/>
      <c r="T160" s="10"/>
    </row>
    <row r="161" spans="2:20" ht="15" thickBot="1" x14ac:dyDescent="0.35">
      <c r="B161" t="e">
        <f>VLOOKUP(C161, 'Start Set'!$B$4:$D242, 3)</f>
        <v>#N/A</v>
      </c>
      <c r="D161" t="s">
        <v>304</v>
      </c>
      <c r="E161">
        <v>0</v>
      </c>
      <c r="F161">
        <v>0</v>
      </c>
      <c r="G161">
        <v>0</v>
      </c>
      <c r="H161" s="16"/>
      <c r="T161" s="10"/>
    </row>
    <row r="162" spans="2:20" ht="15" thickBot="1" x14ac:dyDescent="0.35">
      <c r="B162" t="str">
        <f>VLOOKUP(C162, 'Start Set'!$B$4:$D243, 3)</f>
        <v>Constrained-optimization Approach Delivers Superior Classical Performance for Graph Partitioning via Quantum-ready Method</v>
      </c>
      <c r="C162">
        <v>80</v>
      </c>
      <c r="D162" t="s">
        <v>302</v>
      </c>
      <c r="E162">
        <v>17</v>
      </c>
      <c r="F162">
        <v>2</v>
      </c>
      <c r="G162">
        <v>1</v>
      </c>
      <c r="H162" s="20">
        <v>107</v>
      </c>
      <c r="I162" s="13" t="s">
        <v>122</v>
      </c>
      <c r="J162">
        <v>2020</v>
      </c>
      <c r="K162" t="s">
        <v>123</v>
      </c>
      <c r="L162" s="2">
        <v>44320</v>
      </c>
      <c r="M162" t="s">
        <v>171</v>
      </c>
      <c r="N162" t="s">
        <v>617</v>
      </c>
      <c r="O162" t="s">
        <v>273</v>
      </c>
      <c r="P162" t="s">
        <v>124</v>
      </c>
      <c r="R162" t="s">
        <v>18</v>
      </c>
      <c r="T162" s="10" t="s">
        <v>26</v>
      </c>
    </row>
    <row r="163" spans="2:20" ht="15" thickBot="1" x14ac:dyDescent="0.35">
      <c r="B163" t="e">
        <f>VLOOKUP(C163, 'Start Set'!$B$4:$D244, 3)</f>
        <v>#N/A</v>
      </c>
      <c r="D163" t="s">
        <v>304</v>
      </c>
      <c r="E163">
        <v>1</v>
      </c>
      <c r="F163">
        <v>1</v>
      </c>
      <c r="G163">
        <v>0</v>
      </c>
      <c r="H163" s="16"/>
      <c r="T163" s="10"/>
    </row>
    <row r="164" spans="2:20" ht="15" thickBot="1" x14ac:dyDescent="0.35">
      <c r="H164" s="16"/>
      <c r="T164" s="10"/>
    </row>
    <row r="165" spans="2:20" ht="15" thickBot="1" x14ac:dyDescent="0.35">
      <c r="H165" s="16"/>
      <c r="L165" s="2"/>
      <c r="T165" s="10"/>
    </row>
    <row r="166" spans="2:20" ht="15" thickBot="1" x14ac:dyDescent="0.35">
      <c r="B166" t="str">
        <f>VLOOKUP(C166, 'Start Set'!$B$4:$D247, 3)</f>
        <v>Quantum Annealing-Based Software Components: An Experimental Case Study with SAT Solving</v>
      </c>
      <c r="C166">
        <v>82</v>
      </c>
      <c r="D166" t="s">
        <v>302</v>
      </c>
      <c r="E166">
        <v>37</v>
      </c>
      <c r="F166">
        <v>3</v>
      </c>
      <c r="G166">
        <v>1</v>
      </c>
      <c r="H166" s="20">
        <v>109</v>
      </c>
      <c r="I166" t="s">
        <v>509</v>
      </c>
      <c r="J166">
        <v>2019</v>
      </c>
      <c r="K166" t="s">
        <v>510</v>
      </c>
      <c r="L166" s="2">
        <v>44364</v>
      </c>
      <c r="M166" t="s">
        <v>172</v>
      </c>
      <c r="N166" t="s">
        <v>103</v>
      </c>
      <c r="O166" t="s">
        <v>40</v>
      </c>
      <c r="P166" t="s">
        <v>538</v>
      </c>
      <c r="R166" t="s">
        <v>18</v>
      </c>
      <c r="T166" s="10" t="s">
        <v>683</v>
      </c>
    </row>
    <row r="167" spans="2:20" ht="15" thickBot="1" x14ac:dyDescent="0.35">
      <c r="B167" t="e">
        <f>VLOOKUP(C167, 'Start Set'!$B$4:$D248, 3)</f>
        <v>#N/A</v>
      </c>
      <c r="D167" t="s">
        <v>304</v>
      </c>
      <c r="E167">
        <v>1</v>
      </c>
      <c r="F167">
        <v>0</v>
      </c>
      <c r="G167">
        <v>0</v>
      </c>
      <c r="H167" s="16"/>
      <c r="T167" s="10"/>
    </row>
    <row r="168" spans="2:20" ht="15" thickBot="1" x14ac:dyDescent="0.35">
      <c r="B168" t="str">
        <f>VLOOKUP(C168, 'Start Set'!$B$4:$D249, 3)</f>
        <v>Quantum Computing based Hybrid Solution Strategies for Large-scale Discrete-Continuous Optimization Problems</v>
      </c>
      <c r="C168">
        <v>83</v>
      </c>
      <c r="D168" t="s">
        <v>302</v>
      </c>
      <c r="E168">
        <v>80</v>
      </c>
      <c r="F168">
        <v>2</v>
      </c>
      <c r="G168">
        <v>1</v>
      </c>
      <c r="H168" s="20">
        <v>110</v>
      </c>
      <c r="I168" t="s">
        <v>150</v>
      </c>
      <c r="J168">
        <v>2019</v>
      </c>
      <c r="K168" t="s">
        <v>151</v>
      </c>
      <c r="L168" s="2">
        <v>44322</v>
      </c>
      <c r="M168" t="s">
        <v>171</v>
      </c>
      <c r="N168" t="s">
        <v>103</v>
      </c>
      <c r="O168" t="s">
        <v>12</v>
      </c>
      <c r="P168" t="s">
        <v>152</v>
      </c>
      <c r="R168" t="s">
        <v>18</v>
      </c>
      <c r="T168" s="10" t="s">
        <v>681</v>
      </c>
    </row>
    <row r="169" spans="2:20" ht="15" thickBot="1" x14ac:dyDescent="0.35">
      <c r="B169" t="e">
        <f>VLOOKUP(C169, 'Start Set'!$B$4:$D250, 3)</f>
        <v>#N/A</v>
      </c>
      <c r="D169" t="s">
        <v>304</v>
      </c>
      <c r="E169">
        <v>38</v>
      </c>
      <c r="F169">
        <v>4</v>
      </c>
      <c r="G169">
        <v>3</v>
      </c>
      <c r="H169" s="20">
        <v>111</v>
      </c>
      <c r="I169" t="s">
        <v>511</v>
      </c>
      <c r="J169">
        <v>2021</v>
      </c>
      <c r="K169" t="s">
        <v>512</v>
      </c>
      <c r="L169" s="2">
        <v>44380</v>
      </c>
      <c r="M169" t="s">
        <v>172</v>
      </c>
      <c r="N169" t="s">
        <v>103</v>
      </c>
      <c r="O169" t="s">
        <v>40</v>
      </c>
      <c r="P169" t="s">
        <v>624</v>
      </c>
      <c r="R169" t="s">
        <v>18</v>
      </c>
      <c r="T169" s="10" t="s">
        <v>681</v>
      </c>
    </row>
    <row r="170" spans="2:20" ht="15" thickBot="1" x14ac:dyDescent="0.35">
      <c r="B170" t="e">
        <f>VLOOKUP(C170, 'Start Set'!$B$4:$D251, 3)</f>
        <v>#N/A</v>
      </c>
      <c r="H170" s="20">
        <v>112</v>
      </c>
      <c r="I170" t="s">
        <v>513</v>
      </c>
      <c r="J170">
        <v>2021</v>
      </c>
      <c r="K170" t="s">
        <v>514</v>
      </c>
      <c r="L170" s="2">
        <v>44389</v>
      </c>
      <c r="M170" t="s">
        <v>172</v>
      </c>
      <c r="N170" t="s">
        <v>103</v>
      </c>
      <c r="O170" t="s">
        <v>40</v>
      </c>
      <c r="P170" t="s">
        <v>644</v>
      </c>
      <c r="R170" t="s">
        <v>18</v>
      </c>
      <c r="T170" s="10" t="s">
        <v>681</v>
      </c>
    </row>
    <row r="171" spans="2:20" ht="15" thickBot="1" x14ac:dyDescent="0.35">
      <c r="B171" t="e">
        <f>VLOOKUP(C171, 'Start Set'!$B$4:$D252, 3)</f>
        <v>#N/A</v>
      </c>
      <c r="H171" s="16">
        <v>113</v>
      </c>
      <c r="I171" s="12" t="s">
        <v>515</v>
      </c>
      <c r="J171">
        <v>2021</v>
      </c>
      <c r="K171" t="s">
        <v>516</v>
      </c>
      <c r="L171" s="2">
        <v>44379</v>
      </c>
      <c r="N171" t="s">
        <v>103</v>
      </c>
      <c r="O171" t="s">
        <v>40</v>
      </c>
      <c r="P171" t="s">
        <v>609</v>
      </c>
      <c r="R171" t="s">
        <v>14</v>
      </c>
      <c r="S171" t="s">
        <v>689</v>
      </c>
      <c r="T171" s="10"/>
    </row>
    <row r="172" spans="2:20" ht="15" thickBot="1" x14ac:dyDescent="0.35">
      <c r="B172" t="str">
        <f>VLOOKUP(C172, 'Start Set'!$B$4:$D253, 3)</f>
        <v>Quantum Bridge Analytics I: A Tutorial on Formulating  and Using QUBO Models</v>
      </c>
      <c r="C172">
        <v>84</v>
      </c>
      <c r="D172" t="s">
        <v>302</v>
      </c>
      <c r="E172" t="s">
        <v>397</v>
      </c>
      <c r="F172">
        <v>6</v>
      </c>
      <c r="G172">
        <v>1</v>
      </c>
      <c r="H172" s="16">
        <v>114</v>
      </c>
      <c r="I172" t="s">
        <v>517</v>
      </c>
      <c r="J172">
        <v>2019</v>
      </c>
      <c r="K172" s="4" t="s">
        <v>518</v>
      </c>
      <c r="L172" s="2">
        <v>44381</v>
      </c>
      <c r="N172" t="s">
        <v>103</v>
      </c>
      <c r="O172" t="s">
        <v>22</v>
      </c>
      <c r="P172" t="s">
        <v>627</v>
      </c>
      <c r="R172" t="s">
        <v>14</v>
      </c>
      <c r="S172" t="s">
        <v>671</v>
      </c>
      <c r="T172" s="10"/>
    </row>
    <row r="173" spans="2:20" ht="15" thickBot="1" x14ac:dyDescent="0.35">
      <c r="B173" t="e">
        <f>VLOOKUP(C173, 'Start Set'!$B$4:$D254, 3)</f>
        <v>#N/A</v>
      </c>
      <c r="D173" t="s">
        <v>304</v>
      </c>
      <c r="E173">
        <v>14</v>
      </c>
      <c r="F173">
        <v>2</v>
      </c>
      <c r="G173">
        <v>1</v>
      </c>
      <c r="H173" s="20">
        <v>115</v>
      </c>
      <c r="I173" s="12" t="s">
        <v>519</v>
      </c>
      <c r="J173">
        <v>2021</v>
      </c>
      <c r="K173" t="s">
        <v>520</v>
      </c>
      <c r="L173" s="2">
        <v>44372</v>
      </c>
      <c r="M173" t="s">
        <v>207</v>
      </c>
      <c r="N173" t="s">
        <v>103</v>
      </c>
      <c r="O173" t="s">
        <v>12</v>
      </c>
      <c r="P173" t="s">
        <v>584</v>
      </c>
      <c r="R173" t="s">
        <v>18</v>
      </c>
      <c r="T173" s="10" t="s">
        <v>26</v>
      </c>
    </row>
    <row r="174" spans="2:20" ht="15" thickBot="1" x14ac:dyDescent="0.35">
      <c r="B174" t="str">
        <f>VLOOKUP(C174, 'Start Set'!$B$4:$D255, 3)</f>
        <v>Adiabatic Quantum Computing for Max-Sum Diversification</v>
      </c>
      <c r="C174">
        <v>85</v>
      </c>
      <c r="D174" t="s">
        <v>302</v>
      </c>
      <c r="E174">
        <v>28</v>
      </c>
      <c r="F174">
        <v>0</v>
      </c>
      <c r="G174">
        <v>0</v>
      </c>
      <c r="H174" s="16"/>
      <c r="T174" s="10"/>
    </row>
    <row r="175" spans="2:20" ht="15" thickBot="1" x14ac:dyDescent="0.35">
      <c r="B175" t="e">
        <f>VLOOKUP(C175, 'Start Set'!$B$4:$D256, 3)</f>
        <v>#N/A</v>
      </c>
      <c r="D175" t="s">
        <v>304</v>
      </c>
      <c r="E175">
        <v>5</v>
      </c>
      <c r="F175">
        <v>1</v>
      </c>
      <c r="G175">
        <v>0</v>
      </c>
      <c r="H175" s="16"/>
      <c r="T175" s="10"/>
    </row>
    <row r="176" spans="2:20" ht="15" thickBot="1" x14ac:dyDescent="0.35">
      <c r="B176" t="e">
        <f>VLOOKUP(C176, 'Start Set'!$B$4:$D257, 3)</f>
        <v>#N/A</v>
      </c>
      <c r="H176" s="16"/>
      <c r="T176" s="10"/>
    </row>
    <row r="177" spans="2:20" ht="15" thickBot="1" x14ac:dyDescent="0.35">
      <c r="B177" t="str">
        <f>VLOOKUP(C177, 'Start Set'!$B$4:$D258, 3)</f>
        <v>Lower Bounds on Circuit Depth of the Quantum Approximate Optimization Algorithm</v>
      </c>
      <c r="C177">
        <v>27</v>
      </c>
      <c r="D177" t="s">
        <v>302</v>
      </c>
      <c r="E177">
        <v>32</v>
      </c>
      <c r="F177">
        <v>3</v>
      </c>
      <c r="G177">
        <v>0</v>
      </c>
      <c r="H177" s="16"/>
      <c r="T177" s="10"/>
    </row>
    <row r="178" spans="2:20" ht="15" thickBot="1" x14ac:dyDescent="0.35">
      <c r="B178" t="e">
        <f>VLOOKUP(C178, 'Start Set'!$B$4:$D259, 3)</f>
        <v>#N/A</v>
      </c>
      <c r="D178" t="s">
        <v>304</v>
      </c>
      <c r="E178">
        <v>3</v>
      </c>
      <c r="F178">
        <v>0</v>
      </c>
      <c r="G178">
        <v>0</v>
      </c>
      <c r="H178" s="16"/>
      <c r="T178" s="10"/>
    </row>
    <row r="179" spans="2:20" ht="15" thickBot="1" x14ac:dyDescent="0.35">
      <c r="B179" t="str">
        <f>VLOOKUP(C179, 'Start Set'!$B$4:$D260, 3)</f>
        <v>Combinatorial optimization through variational quantum power method</v>
      </c>
      <c r="C179">
        <v>29</v>
      </c>
      <c r="D179" t="s">
        <v>302</v>
      </c>
      <c r="E179">
        <v>13</v>
      </c>
      <c r="F179">
        <v>1</v>
      </c>
      <c r="G179">
        <v>0</v>
      </c>
      <c r="H179" s="16"/>
      <c r="T179" s="10"/>
    </row>
    <row r="180" spans="2:20" ht="15" thickBot="1" x14ac:dyDescent="0.35">
      <c r="B180" t="e">
        <f>VLOOKUP(C180, 'Start Set'!$B$4:$D261, 3)</f>
        <v>#N/A</v>
      </c>
      <c r="D180" t="s">
        <v>304</v>
      </c>
      <c r="E180">
        <v>0</v>
      </c>
      <c r="F180">
        <v>0</v>
      </c>
      <c r="G180">
        <v>0</v>
      </c>
      <c r="H180" s="16"/>
      <c r="T180" s="10"/>
    </row>
    <row r="181" spans="2:20" ht="15" thickBot="1" x14ac:dyDescent="0.35">
      <c r="H181" s="16"/>
      <c r="T181" s="10"/>
    </row>
    <row r="182" spans="2:20" ht="15" thickBot="1" x14ac:dyDescent="0.35">
      <c r="H182" s="16"/>
      <c r="T182" s="10"/>
    </row>
    <row r="183" spans="2:20" ht="15" thickBot="1" x14ac:dyDescent="0.35">
      <c r="B183" t="str">
        <f>VLOOKUP(C183, 'Start Set'!$B$4:$D264, 3)</f>
        <v>Quantum Bridge Analytics II: Network Optimization and Combinatorial Chaining for Asset Exchange</v>
      </c>
      <c r="C183">
        <v>52</v>
      </c>
      <c r="D183" t="s">
        <v>302</v>
      </c>
      <c r="E183" t="s">
        <v>397</v>
      </c>
      <c r="F183">
        <v>1</v>
      </c>
      <c r="G183">
        <v>0</v>
      </c>
      <c r="H183" s="16"/>
      <c r="T183" s="10"/>
    </row>
    <row r="184" spans="2:20" ht="15" thickBot="1" x14ac:dyDescent="0.35">
      <c r="B184" t="e">
        <f>VLOOKUP(C184, 'Start Set'!$B$4:$D265, 3)</f>
        <v>#N/A</v>
      </c>
      <c r="D184" t="s">
        <v>304</v>
      </c>
      <c r="E184">
        <v>0</v>
      </c>
      <c r="F184">
        <v>0</v>
      </c>
      <c r="G184">
        <v>0</v>
      </c>
      <c r="H184" s="16"/>
      <c r="T184" s="10"/>
    </row>
    <row r="185" spans="2:20" ht="15" thickBot="1" x14ac:dyDescent="0.35">
      <c r="B185" t="str">
        <f>VLOOKUP(C185, 'Start Set'!$B$4:$D266, 3)</f>
        <v>A Quantum Adiabatic Algorithm for Multiobjective Combinatorial Optimization</v>
      </c>
      <c r="C185">
        <v>70</v>
      </c>
      <c r="D185" t="s">
        <v>302</v>
      </c>
      <c r="E185">
        <v>17</v>
      </c>
      <c r="F185">
        <v>1</v>
      </c>
      <c r="G185">
        <v>1</v>
      </c>
      <c r="H185" s="16">
        <v>116</v>
      </c>
      <c r="I185" t="s">
        <v>663</v>
      </c>
      <c r="J185">
        <v>2018</v>
      </c>
      <c r="K185" t="s">
        <v>664</v>
      </c>
      <c r="L185" s="2">
        <v>44417</v>
      </c>
      <c r="N185" t="s">
        <v>103</v>
      </c>
      <c r="O185" t="s">
        <v>22</v>
      </c>
      <c r="P185" t="s">
        <v>665</v>
      </c>
      <c r="R185" t="s">
        <v>14</v>
      </c>
      <c r="S185" t="s">
        <v>692</v>
      </c>
      <c r="T185" s="10"/>
    </row>
    <row r="186" spans="2:20" ht="15" thickBot="1" x14ac:dyDescent="0.35">
      <c r="B186" t="e">
        <f>VLOOKUP(C186, 'Start Set'!$B$4:$D267, 3)</f>
        <v>#N/A</v>
      </c>
      <c r="D186" t="s">
        <v>304</v>
      </c>
      <c r="E186">
        <v>1</v>
      </c>
      <c r="F186">
        <v>0</v>
      </c>
      <c r="G186">
        <v>0</v>
      </c>
      <c r="H186" s="16"/>
      <c r="T186" s="10"/>
    </row>
    <row r="187" spans="2:20" ht="15" thickBot="1" x14ac:dyDescent="0.35">
      <c r="B187" t="str">
        <f>VLOOKUP(C187, 'Start Set'!$B$4:$D268, 3)</f>
        <v>On the representation of Boolean and real functions as Hamiltonians for quantum computing</v>
      </c>
      <c r="C187">
        <v>5</v>
      </c>
      <c r="D187" t="s">
        <v>302</v>
      </c>
      <c r="E187">
        <v>44</v>
      </c>
      <c r="F187">
        <v>0</v>
      </c>
      <c r="G187">
        <v>0</v>
      </c>
      <c r="H187" s="16"/>
      <c r="T187" s="10"/>
    </row>
    <row r="188" spans="2:20" ht="15" thickBot="1" x14ac:dyDescent="0.35">
      <c r="B188" t="e">
        <f>VLOOKUP(C188, 'Start Set'!$B$4:$D269, 3)</f>
        <v>#N/A</v>
      </c>
      <c r="D188" t="s">
        <v>304</v>
      </c>
      <c r="E188">
        <v>17</v>
      </c>
      <c r="F188">
        <v>5</v>
      </c>
      <c r="G188">
        <v>2</v>
      </c>
      <c r="H188" s="20">
        <v>117</v>
      </c>
      <c r="I188" t="s">
        <v>666</v>
      </c>
      <c r="J188">
        <v>2020</v>
      </c>
      <c r="K188" t="s">
        <v>505</v>
      </c>
      <c r="L188" s="2">
        <v>44417</v>
      </c>
      <c r="M188" t="s">
        <v>207</v>
      </c>
      <c r="N188" t="s">
        <v>792</v>
      </c>
      <c r="O188" t="s">
        <v>12</v>
      </c>
      <c r="P188" t="s">
        <v>669</v>
      </c>
      <c r="R188" t="s">
        <v>18</v>
      </c>
      <c r="T188" s="10" t="s">
        <v>681</v>
      </c>
    </row>
    <row r="189" spans="2:20" ht="15" thickBot="1" x14ac:dyDescent="0.35">
      <c r="B189" t="e">
        <f>VLOOKUP(C189, 'Start Set'!$B$4:$D270, 3)</f>
        <v>#N/A</v>
      </c>
      <c r="H189" s="20">
        <v>118</v>
      </c>
      <c r="I189" s="12" t="s">
        <v>667</v>
      </c>
      <c r="J189">
        <v>2021</v>
      </c>
      <c r="K189" t="s">
        <v>668</v>
      </c>
      <c r="L189" s="2">
        <v>44417</v>
      </c>
      <c r="M189" t="s">
        <v>172</v>
      </c>
      <c r="N189" t="s">
        <v>792</v>
      </c>
      <c r="O189" t="s">
        <v>12</v>
      </c>
      <c r="P189" t="s">
        <v>670</v>
      </c>
      <c r="R189" t="s">
        <v>18</v>
      </c>
      <c r="T189" s="10" t="s">
        <v>26</v>
      </c>
    </row>
    <row r="190" spans="2:20" ht="15" thickBot="1" x14ac:dyDescent="0.35">
      <c r="B190" t="e">
        <f>VLOOKUP(C190, 'Start Set'!$B$4:$D271, 3)</f>
        <v>#N/A</v>
      </c>
      <c r="H190" s="16"/>
      <c r="L190" s="2"/>
      <c r="T190" s="10"/>
    </row>
    <row r="191" spans="2:20" ht="15" thickBot="1" x14ac:dyDescent="0.35">
      <c r="B191" t="str">
        <f>VLOOKUP(C191, 'Start Set'!$B$4:$D272, 3)</f>
        <v>Characterization of QUBO reformulations for the maximum k-colorable subgraph problem</v>
      </c>
      <c r="C191">
        <v>15</v>
      </c>
      <c r="D191" t="s">
        <v>302</v>
      </c>
      <c r="E191">
        <v>71</v>
      </c>
      <c r="F191">
        <v>3</v>
      </c>
      <c r="G191">
        <v>3</v>
      </c>
      <c r="H191" s="20">
        <v>119</v>
      </c>
      <c r="I191" t="s">
        <v>775</v>
      </c>
      <c r="J191">
        <v>2019</v>
      </c>
      <c r="K191" t="s">
        <v>778</v>
      </c>
      <c r="L191" s="2">
        <v>44796</v>
      </c>
      <c r="M191" t="s">
        <v>172</v>
      </c>
      <c r="N191" t="s">
        <v>103</v>
      </c>
      <c r="O191" t="s">
        <v>12</v>
      </c>
      <c r="P191" t="s">
        <v>779</v>
      </c>
      <c r="R191" t="s">
        <v>18</v>
      </c>
      <c r="T191" s="10" t="s">
        <v>681</v>
      </c>
    </row>
    <row r="192" spans="2:20" ht="15" thickBot="1" x14ac:dyDescent="0.35">
      <c r="B192" t="e">
        <f>VLOOKUP(C192, 'Start Set'!$B$4:$D273, 3)</f>
        <v>#N/A</v>
      </c>
      <c r="H192" s="20">
        <v>120</v>
      </c>
      <c r="I192" t="s">
        <v>776</v>
      </c>
      <c r="J192">
        <v>2019</v>
      </c>
      <c r="K192" t="s">
        <v>780</v>
      </c>
      <c r="L192" s="2">
        <v>44796</v>
      </c>
      <c r="M192" t="s">
        <v>172</v>
      </c>
      <c r="N192" t="s">
        <v>103</v>
      </c>
      <c r="O192" t="s">
        <v>12</v>
      </c>
      <c r="P192" t="s">
        <v>781</v>
      </c>
      <c r="R192" t="s">
        <v>18</v>
      </c>
      <c r="T192" s="10" t="s">
        <v>681</v>
      </c>
    </row>
    <row r="193" spans="1:20" x14ac:dyDescent="0.3">
      <c r="B193" t="e">
        <f>VLOOKUP(C193, 'Start Set'!$B$4:$D274, 3)</f>
        <v>#N/A</v>
      </c>
      <c r="H193" s="20">
        <v>121</v>
      </c>
      <c r="I193" t="s">
        <v>777</v>
      </c>
      <c r="J193">
        <v>2018</v>
      </c>
      <c r="K193" t="s">
        <v>782</v>
      </c>
      <c r="L193" s="2">
        <v>44796</v>
      </c>
      <c r="M193" t="s">
        <v>172</v>
      </c>
      <c r="N193" t="s">
        <v>103</v>
      </c>
      <c r="O193" t="s">
        <v>12</v>
      </c>
      <c r="P193" t="s">
        <v>783</v>
      </c>
      <c r="R193" t="s">
        <v>18</v>
      </c>
      <c r="T193" s="22" t="s">
        <v>683</v>
      </c>
    </row>
    <row r="194" spans="1:20" x14ac:dyDescent="0.3">
      <c r="B194" t="e">
        <f>VLOOKUP(C194, 'Start Set'!$B$4:$D275, 3)</f>
        <v>#N/A</v>
      </c>
      <c r="D194" t="s">
        <v>304</v>
      </c>
      <c r="E194">
        <v>6</v>
      </c>
      <c r="F194">
        <v>0</v>
      </c>
    </row>
    <row r="195" spans="1:20" x14ac:dyDescent="0.3">
      <c r="B195" t="str">
        <f>VLOOKUP(C195, 'Start Set'!$B$4:$D276, 3)</f>
        <v>Approaches to Constrained Quantum Approximate Optimization</v>
      </c>
      <c r="C195">
        <v>22</v>
      </c>
      <c r="D195" t="s">
        <v>302</v>
      </c>
      <c r="E195">
        <v>33</v>
      </c>
      <c r="F195">
        <v>4</v>
      </c>
      <c r="G195">
        <v>1</v>
      </c>
      <c r="H195" s="20">
        <v>122</v>
      </c>
      <c r="I195" t="s">
        <v>773</v>
      </c>
      <c r="J195">
        <v>2020</v>
      </c>
      <c r="K195" t="s">
        <v>784</v>
      </c>
      <c r="L195" s="2">
        <v>44796</v>
      </c>
      <c r="M195" t="s">
        <v>172</v>
      </c>
      <c r="N195" t="s">
        <v>792</v>
      </c>
      <c r="O195" t="s">
        <v>12</v>
      </c>
      <c r="P195" t="s">
        <v>785</v>
      </c>
      <c r="R195" t="s">
        <v>18</v>
      </c>
      <c r="T195" s="6" t="s">
        <v>681</v>
      </c>
    </row>
    <row r="196" spans="1:20" x14ac:dyDescent="0.3">
      <c r="B196" t="e">
        <f>VLOOKUP(C196, 'Start Set'!$B$4:$D277, 3)</f>
        <v>#N/A</v>
      </c>
      <c r="D196" t="s">
        <v>304</v>
      </c>
      <c r="E196">
        <v>5</v>
      </c>
      <c r="F196">
        <v>1</v>
      </c>
      <c r="G196">
        <v>0</v>
      </c>
    </row>
    <row r="197" spans="1:20" x14ac:dyDescent="0.3">
      <c r="B197" t="str">
        <f>VLOOKUP(C197, 'Start Set'!$B$4:$D278, 3)</f>
        <v>Forecasting Election Polls with Spin Systems</v>
      </c>
      <c r="C197">
        <v>28</v>
      </c>
      <c r="D197" t="s">
        <v>302</v>
      </c>
      <c r="E197">
        <v>17</v>
      </c>
      <c r="F197">
        <v>2</v>
      </c>
      <c r="G197">
        <v>0</v>
      </c>
    </row>
    <row r="198" spans="1:20" x14ac:dyDescent="0.3">
      <c r="B198" t="e">
        <f>VLOOKUP(C198, 'Start Set'!$B$4:$D279, 3)</f>
        <v>#N/A</v>
      </c>
      <c r="D198" t="s">
        <v>304</v>
      </c>
      <c r="E198">
        <v>1</v>
      </c>
      <c r="F198">
        <v>0</v>
      </c>
      <c r="G198">
        <v>0</v>
      </c>
    </row>
    <row r="199" spans="1:20" x14ac:dyDescent="0.3">
      <c r="B199" t="str">
        <f>VLOOKUP(C199, 'Start Set'!$B$4:$D280, 3)</f>
        <v>Solving Vehicle Routing Problem Using Quantum Approximate Optimization Algorithm</v>
      </c>
      <c r="C199">
        <v>42</v>
      </c>
      <c r="D199" t="s">
        <v>302</v>
      </c>
      <c r="E199">
        <v>19</v>
      </c>
      <c r="F199">
        <v>2</v>
      </c>
      <c r="G199">
        <v>0</v>
      </c>
    </row>
    <row r="200" spans="1:20" x14ac:dyDescent="0.3">
      <c r="B200" t="e">
        <f>VLOOKUP(C200, 'Start Set'!$B$4:$D281, 3)</f>
        <v>#N/A</v>
      </c>
      <c r="D200" t="s">
        <v>304</v>
      </c>
      <c r="E200">
        <v>5</v>
      </c>
      <c r="F200">
        <v>1</v>
      </c>
      <c r="G200">
        <v>0</v>
      </c>
    </row>
    <row r="201" spans="1:20" x14ac:dyDescent="0.3">
      <c r="A201" s="3"/>
      <c r="B201" t="str">
        <f>VLOOKUP(C201, 'Start Set'!$B$4:$D282, 3)</f>
        <v>Quantum Observables for continuous control of the Quantum  Approximate Optimization Algorithm via Reinforcement Learning</v>
      </c>
      <c r="C201">
        <v>50</v>
      </c>
      <c r="D201" t="s">
        <v>302</v>
      </c>
      <c r="E201">
        <v>30</v>
      </c>
      <c r="F201">
        <v>4</v>
      </c>
      <c r="G201">
        <v>0</v>
      </c>
      <c r="H201" s="16"/>
    </row>
    <row r="202" spans="1:20" x14ac:dyDescent="0.3">
      <c r="A202" s="3"/>
      <c r="B202" t="e">
        <f>VLOOKUP(C202, 'Start Set'!$B$4:$D283, 3)</f>
        <v>#N/A</v>
      </c>
      <c r="D202" t="s">
        <v>304</v>
      </c>
      <c r="E202">
        <v>4</v>
      </c>
      <c r="F202">
        <v>0</v>
      </c>
      <c r="G202">
        <v>0</v>
      </c>
    </row>
    <row r="203" spans="1:20" x14ac:dyDescent="0.3">
      <c r="A203" s="3"/>
      <c r="B203" t="str">
        <f>VLOOKUP(C203, 'Start Set'!$B$4:$D284, 3)</f>
        <v>Reinforcement-Learning-Based Variational Quantum  Circuits Optimization for Combinatorial Problems</v>
      </c>
      <c r="C203">
        <v>51</v>
      </c>
      <c r="D203" t="s">
        <v>302</v>
      </c>
      <c r="E203">
        <v>21</v>
      </c>
      <c r="F203">
        <v>2</v>
      </c>
      <c r="G203">
        <v>0</v>
      </c>
    </row>
    <row r="204" spans="1:20" ht="15" customHeight="1" x14ac:dyDescent="0.3">
      <c r="B204" t="e">
        <f>VLOOKUP(C204, 'Start Set'!$B$4:$D285, 3)</f>
        <v>#N/A</v>
      </c>
      <c r="D204" t="s">
        <v>304</v>
      </c>
      <c r="E204">
        <v>17</v>
      </c>
      <c r="F204">
        <v>3</v>
      </c>
      <c r="G204">
        <v>0</v>
      </c>
    </row>
    <row r="205" spans="1:20" x14ac:dyDescent="0.3">
      <c r="B205" t="str">
        <f>VLOOKUP(C205, 'Start Set'!$B$4:$D286, 3)</f>
        <v>Solving Multi-Coloring Combinatorial Optimization Problems Using Hybrid Quantum Algorithms</v>
      </c>
      <c r="C205">
        <v>54</v>
      </c>
      <c r="D205" t="s">
        <v>302</v>
      </c>
      <c r="E205">
        <v>45</v>
      </c>
      <c r="F205">
        <v>3</v>
      </c>
      <c r="G205">
        <v>1</v>
      </c>
      <c r="H205">
        <v>123</v>
      </c>
      <c r="I205" t="s">
        <v>774</v>
      </c>
      <c r="J205">
        <v>2019</v>
      </c>
      <c r="K205" t="s">
        <v>786</v>
      </c>
      <c r="L205" s="2">
        <v>44796</v>
      </c>
      <c r="M205" t="s">
        <v>195</v>
      </c>
      <c r="N205" t="s">
        <v>61</v>
      </c>
      <c r="O205" t="s">
        <v>22</v>
      </c>
      <c r="P205" t="s">
        <v>787</v>
      </c>
      <c r="R205" t="s">
        <v>14</v>
      </c>
      <c r="S205" t="s">
        <v>788</v>
      </c>
    </row>
    <row r="206" spans="1:20" x14ac:dyDescent="0.3">
      <c r="B206" t="e">
        <f>VLOOKUP(C206, 'Start Set'!$B$4:$D287, 3)</f>
        <v>#N/A</v>
      </c>
      <c r="D206" t="s">
        <v>304</v>
      </c>
      <c r="E206">
        <v>4</v>
      </c>
      <c r="F206">
        <v>1</v>
      </c>
      <c r="G206">
        <v>0</v>
      </c>
    </row>
    <row r="207" spans="1:20" x14ac:dyDescent="0.3">
      <c r="B207" t="str">
        <f>VLOOKUP(C207, 'Start Set'!$B$4:$D288, 3)</f>
        <v>Most Frequent Itemset Optimization</v>
      </c>
      <c r="C207">
        <v>61</v>
      </c>
      <c r="D207" t="s">
        <v>302</v>
      </c>
      <c r="E207">
        <v>8</v>
      </c>
      <c r="F207">
        <v>1</v>
      </c>
      <c r="G207">
        <v>0</v>
      </c>
    </row>
    <row r="208" spans="1:20" x14ac:dyDescent="0.3">
      <c r="B208" t="e">
        <f>VLOOKUP(C208, 'Start Set'!$B$4:$D289, 3)</f>
        <v>#N/A</v>
      </c>
      <c r="D208" t="s">
        <v>304</v>
      </c>
      <c r="E208">
        <v>0</v>
      </c>
      <c r="F208">
        <v>0</v>
      </c>
      <c r="G208">
        <v>0</v>
      </c>
    </row>
    <row r="209" spans="1:7" x14ac:dyDescent="0.3">
      <c r="B209" t="str">
        <f>VLOOKUP(C209, 'Start Set'!$B$4:$D290, 3)</f>
        <v>Solving tiling puzzles with quantum annealing</v>
      </c>
      <c r="C209">
        <v>62</v>
      </c>
      <c r="D209" t="s">
        <v>302</v>
      </c>
      <c r="E209">
        <v>10</v>
      </c>
      <c r="F209">
        <v>0</v>
      </c>
      <c r="G209">
        <v>0</v>
      </c>
    </row>
    <row r="210" spans="1:7" x14ac:dyDescent="0.3">
      <c r="B210" t="e">
        <f>VLOOKUP(C210, 'Start Set'!$B$4:$D291, 3)</f>
        <v>#N/A</v>
      </c>
      <c r="D210" t="s">
        <v>304</v>
      </c>
      <c r="E210">
        <v>2</v>
      </c>
      <c r="F210">
        <v>1</v>
      </c>
      <c r="G210">
        <v>0</v>
      </c>
    </row>
    <row r="211" spans="1:7" x14ac:dyDescent="0.3">
      <c r="A211" s="3"/>
      <c r="B211" t="e">
        <f>VLOOKUP(C211, 'Start Set'!$B$4:$D292, 3)</f>
        <v>#N/A</v>
      </c>
    </row>
    <row r="212" spans="1:7" x14ac:dyDescent="0.3">
      <c r="B212" t="e">
        <f>VLOOKUP(C212, 'Start Set'!$B$4:$D293, 3)</f>
        <v>#N/A</v>
      </c>
    </row>
    <row r="213" spans="1:7" x14ac:dyDescent="0.3">
      <c r="B213" t="e">
        <f>VLOOKUP(C213, 'Start Set'!$B$4:$D294, 3)</f>
        <v>#N/A</v>
      </c>
    </row>
    <row r="214" spans="1:7" x14ac:dyDescent="0.3">
      <c r="B214" t="e">
        <f>VLOOKUP(C214, 'Start Set'!$B$4:$D295, 3)</f>
        <v>#N/A</v>
      </c>
    </row>
    <row r="215" spans="1:7" x14ac:dyDescent="0.3">
      <c r="B215" t="e">
        <f>VLOOKUP(C215, 'Start Set'!$B$4:$D296, 3)</f>
        <v>#N/A</v>
      </c>
    </row>
    <row r="216" spans="1:7" x14ac:dyDescent="0.3">
      <c r="B216" t="e">
        <f>VLOOKUP(C216, 'Start Set'!$B$4:$D297, 3)</f>
        <v>#N/A</v>
      </c>
    </row>
    <row r="217" spans="1:7" x14ac:dyDescent="0.3">
      <c r="B217" t="e">
        <f>VLOOKUP(C217, 'Start Set'!$B$4:$D298, 3)</f>
        <v>#N/A</v>
      </c>
    </row>
    <row r="218" spans="1:7" x14ac:dyDescent="0.3">
      <c r="B218" t="e">
        <f>VLOOKUP(C218, 'Start Set'!$B$4:$D299, 3)</f>
        <v>#N/A</v>
      </c>
    </row>
    <row r="219" spans="1:7" x14ac:dyDescent="0.3">
      <c r="B219" t="e">
        <f>VLOOKUP(C219, 'Start Set'!$B$4:$D300, 3)</f>
        <v>#N/A</v>
      </c>
    </row>
    <row r="220" spans="1:7" x14ac:dyDescent="0.3">
      <c r="B220" t="e">
        <f>VLOOKUP(C220, 'Start Set'!$B$4:$D301, 3)</f>
        <v>#N/A</v>
      </c>
    </row>
    <row r="230" spans="1:1" x14ac:dyDescent="0.3">
      <c r="A230" s="3"/>
    </row>
    <row r="235" spans="1:1" x14ac:dyDescent="0.3">
      <c r="A235" s="3"/>
    </row>
    <row r="237" spans="1:1" x14ac:dyDescent="0.3">
      <c r="A237" s="3"/>
    </row>
    <row r="244" spans="1:1" x14ac:dyDescent="0.3">
      <c r="A244" s="3"/>
    </row>
  </sheetData>
  <phoneticPr fontId="5" type="noConversion"/>
  <hyperlinks>
    <hyperlink ref="I7" location="Likert_Iteration_1!A8" display="Performance of the Quantum Approximate Optimization Algorithm on the Maximum Cut Problem" xr:uid="{232BC4E1-5575-4F0F-8316-C9CC21F10B23}"/>
    <hyperlink ref="I8" location="Likert_Iteration_1!G8" display="For Fixed Control Parameters the Quantum Approximate Optimization Algorithm's Objective Function Value Concentrates for Typical Instances" xr:uid="{69EDD0E1-827C-45CA-A294-65FE7AF1FD8E}"/>
    <hyperlink ref="I9" location="Likert_Iteration_1!A32" display="Towards Prediction of Financial Crashes with a D-Wave Quantum Computer" xr:uid="{08C5D877-D878-4AD2-BB54-007DDFAED4DC}"/>
    <hyperlink ref="I12" location="Likert_Iteration_1!A56" display="Alibaba Cloud Quantum Development Platform: Applications to Quantum Algorithm Design" xr:uid="{CC98B323-5CF6-4CCF-BBC1-A860BAFB9A26}"/>
    <hyperlink ref="I14" location="Likert_Iteration_1!G80" display="What do QAOA energies reveal about graphs?" xr:uid="{0EE70CA0-0618-4A37-B797-41E34C0062CA}"/>
    <hyperlink ref="I22" location="Likert_Iteration_1!A116" display="Problem-specific Parameterized Quantum Circuits of the VQE Algorithm for Optimization Problems" xr:uid="{243EAFDC-E5E4-4D22-A09F-51610FED14AE}"/>
    <hyperlink ref="I24" location="Likert_Iteration_1!A236" display="Quantum variational optimization: the role of entanglement and problem hardness" xr:uid="{9AD6FA89-FCF5-4817-B841-3460E4980165}"/>
    <hyperlink ref="I28" location="Likert_Iteration_1!A296" display="Quantum Optimization Algorithm to Special Instances of k-Satisfiability and Application to 3-Satisfiability" xr:uid="{42F06A9A-E4B5-4F34-9CB6-6FB0E1E164EE}"/>
    <hyperlink ref="I35" location="Likert_Iteration_1!G92" display="Optimal Protocols in Quantum Annealing and QAOA Problems" xr:uid="{AF762146-D6B9-42A4-A2ED-2D63E65D4174}"/>
    <hyperlink ref="I36" location="Likert_Iteration_1!A44" display="Quantum Annealing: a journey through Digitalization, Control, and hybrid Quantum Variational schemes" xr:uid="{C975D47B-0A4A-42EE-9883-5B09A3B8CAB0}"/>
    <hyperlink ref="I37" location="Likert_Iteration_1!G260" display="Analytical Framework for Quantum AlternatingOperator Ansätze" xr:uid="{68019EA4-8695-4612-951B-E722D2B8DAA5}"/>
    <hyperlink ref="I41" location="Likert_Iteration_1!G188" display="Classical Symmetries and QAOA" xr:uid="{C549E997-4FE2-4B06-801A-31B8438CE603}"/>
    <hyperlink ref="I42" location="Likert_Iteration_1!G164" display="Bridging Classical and Quantum with SDP initialized warm-starts for QAOA" xr:uid="{721B36DB-1C55-4C13-A227-A89E9D0EB830}"/>
    <hyperlink ref="I45" location="Likert_Iteration_1!A224" display="Impact of Graph Structures for QAOA on MaxCut" xr:uid="{6700DC26-6F9D-41A1-9F6E-8E0E7A03B20A}"/>
    <hyperlink ref="I46" location="Likert_Iteration_1!G128" display="Modeling Linear Inequality Constraints in Quadratic Binary Optimization for Variational Quantum Eigensolver" xr:uid="{F98F0B20-8978-4CAB-AD5D-37A0AE16EC3F}"/>
    <hyperlink ref="I52" location="Likert_Iteration_1!G176" display="Prospects and challenges of quantum finance" xr:uid="{97ADE58C-DAF4-4EB3-8330-F726B155E538}"/>
    <hyperlink ref="I56" location="Likert_Iteration_1!A92" display="Approximating the Quantum Approximate Optimisation Algorithm" xr:uid="{C89CE73C-EC4B-4AEF-98DC-35D7FD65E42B}"/>
    <hyperlink ref="I58" location="Likert_Iteration_1!A20" display="Comparison of QAOA with Quantum and Simulated Annealing" xr:uid="{39E624CF-5E7B-49D2-B2E2-F96105FD47B9}"/>
    <hyperlink ref="I62" location="Likert_Iteration_1!A152" display="Quantum Assisted Eigensolver" xr:uid="{312FDEBE-022C-4807-8BB3-5E3CC645F91A}"/>
    <hyperlink ref="I65" location="Likert_Iteration_1!G104" display="Evaluation of QAOA based on the approximation ratio of individual samples" xr:uid="{B063E903-9840-497C-8AF4-0139813B45D8}"/>
    <hyperlink ref="I67" location="Likert_Iteration_1!G44" display="Analysis of Quantum Approximate Optimization Algorithm under Realistic Noise in Superconducting Qubits" xr:uid="{2ED8615A-05D3-4D39-8CA7-E5D2995374F2}"/>
    <hyperlink ref="I68" location="Likert_Iteration_1!G272" display="An evolving objective function for improved variational quantum optimisation" xr:uid="{B31137D5-3EAF-49BC-BCF6-2717617537FD}"/>
    <hyperlink ref="I70" location="Likert_Iteration_1!A188" display="Hybrid quantum-classical algorithms for approximate graph coloring" xr:uid="{8CC41F8C-66EF-4259-ACB1-47FC9BF3E396}"/>
    <hyperlink ref="I81" location="Likert_Iteration_1!A104" display="The Quantum Approximate Optimization Algorithm Needs to See the Whole Graph: Worst Case Examples" xr:uid="{BBC78236-303D-4950-A66A-A87A5E66619B}"/>
    <hyperlink ref="I98" location="Likert_Iteration_1!G212" display="Focusing on the Hybrid Quantum Computing - Tabu SearchAlgorithm: new results on the Asymmetric Salesman Problem" xr:uid="{A272B126-B7D1-4F9D-A097-A941997806A4}"/>
    <hyperlink ref="I100" location="Likert_Iteration_1!G236" display="A Heuristic Method to solve large-scale Integer Linear Programs by combining Branch-and-Price with a Quantum Algorithm" xr:uid="{CBB627F5-4E38-4220-A5AE-D1295ECEA8F8}"/>
    <hyperlink ref="I105" location="Likert_Iteration_1!G32" display="Optimizing QAOA: Success Probability and Runtime Dependence on Circuit Depth" xr:uid="{9C3DABB6-D7A1-4905-8DDF-0998A2B6E9C2}"/>
    <hyperlink ref="I112" location="Likert_Iteration_1!A284" display="Optimizing Ansatz Design in QAOA for Max-cut" xr:uid="{F948C234-69C7-4197-AB03-CFFA9FDEB76E}"/>
    <hyperlink ref="I113" location="Likert_Iteration_1!A140" display="Hybrid quantum-classical optimization for financial index tracking" xr:uid="{DC7368C0-5940-4377-90AB-186CC5560302}"/>
    <hyperlink ref="I119" location="Likert_Iteration_1!G200" display="Solving Inequality-Constrained Binary Optimization Problems on Quantum Annealer" xr:uid="{E6433856-6B9E-44F8-A3FD-129930D96D5A}"/>
    <hyperlink ref="I126" location="Likert_Iteration_1!A272" display="Sweeping quantum annealing algorithm for constrained optimization problems" xr:uid="{93D02370-27E5-46FB-8E17-F89E4BAA0730}"/>
    <hyperlink ref="I128" location="Likert_Iteration_1!G248" display="Parity Quantum Optimization: Compiler" xr:uid="{7C77D105-B2D0-436C-A4A6-50E08D3825D8}"/>
    <hyperlink ref="I139" location="Likert_Iteration_1!A80" display="Mapping NP-hard and NP-complete optimisation problems to quadratic unconstrained binary optimisation problems" xr:uid="{C0E27D45-3141-49E4-8DA9-F29E737785BC}"/>
    <hyperlink ref="I145" location="Likert_Iteration_1!A128" display="Image Acquisition Planning for Earth Observation Satellites with a Quantum Annealer" xr:uid="{00D4FC3D-5A7B-477B-AFAC-B45EE0022749}"/>
    <hyperlink ref="I147" location="Likert_Iteration_1!G56" display="Faster quantum and classical SDP approximations for quadratic binary optimization" xr:uid="{B21597D1-4C54-4A65-A095-348395D0F0A8}"/>
    <hyperlink ref="I148" location="Likert_Iteration_1!G152" display="On Quantum Computing for Mixed-Integer Programming" xr:uid="{E16701B7-E5A5-4BA4-8922-AD70AA48C200}"/>
    <hyperlink ref="I171" location="Likert_Iteration_1!G284" display="A Review of Machine Learning Classification Using Quantum Annealing for Real-world Applications" xr:uid="{821AFB50-E4CA-4AC0-A079-49FA87179F10}"/>
    <hyperlink ref="I173" location="Likert_Iteration_1!A164" display="Quantum computing approach to railway dispatching and conflictmanagement optimization on single-track railway lines" xr:uid="{E0FF4E15-28F8-49D8-8391-44AAB90F5BC4}"/>
    <hyperlink ref="I189" location="Likert_Iteration_1!G296" display="Quantum Scheduling for Millimeter-Wave Observation Satellite Constellation" xr:uid="{14DAF247-9C24-4922-AD75-81AA345D4B90}"/>
    <hyperlink ref="I61" location="Likert_Iteration_1!G224" display="Neural Predictor based Quantum Architecture Search" xr:uid="{C5DDAB4A-AD33-421E-B509-4803C159AD3F}"/>
    <hyperlink ref="I122" location="Likert_Iteration_1!A260" display="Quantum constraint learning for quantum approximate optimization algorithm" xr:uid="{5F2952C2-FC71-4560-A68D-3CDA3B359B61}"/>
    <hyperlink ref="I162" location="Likert_Iteration_1!A308" display="QCI Qbsolv Delivers Strong Classical Performance for Quantum-Ready Formulation" xr:uid="{19BA3237-D9DC-4986-A42B-A5A422A86E8A}"/>
  </hyperlink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B5D8F-9524-49C5-A9E7-3536D5326F45}">
  <dimension ref="A2:X114"/>
  <sheetViews>
    <sheetView tabSelected="1" topLeftCell="A17" zoomScale="85" zoomScaleNormal="85" workbookViewId="0">
      <selection activeCell="C20" sqref="C20"/>
    </sheetView>
  </sheetViews>
  <sheetFormatPr baseColWidth="10" defaultColWidth="11.5546875" defaultRowHeight="14.4" x14ac:dyDescent="0.3"/>
  <cols>
    <col min="6" max="6" width="12.88671875" customWidth="1"/>
    <col min="15" max="15" width="14.5546875" customWidth="1"/>
  </cols>
  <sheetData>
    <row r="2" spans="2:24" x14ac:dyDescent="0.3">
      <c r="D2">
        <f>COUNTIFS('Start Set'!$E$4:$E$139, 2018, 'Start Set'!$O$4:$O$139, "Conf.")</f>
        <v>0</v>
      </c>
    </row>
    <row r="4" spans="2:24" x14ac:dyDescent="0.3">
      <c r="B4" t="s">
        <v>686</v>
      </c>
      <c r="K4" t="s">
        <v>687</v>
      </c>
    </row>
    <row r="5" spans="2:24" x14ac:dyDescent="0.3">
      <c r="C5" t="s">
        <v>3</v>
      </c>
      <c r="D5" t="s">
        <v>683</v>
      </c>
      <c r="E5" t="s">
        <v>681</v>
      </c>
      <c r="F5" t="s">
        <v>684</v>
      </c>
      <c r="G5" t="s">
        <v>26</v>
      </c>
      <c r="H5" t="s">
        <v>685</v>
      </c>
      <c r="L5" t="s">
        <v>3</v>
      </c>
      <c r="M5" t="s">
        <v>683</v>
      </c>
      <c r="N5" t="s">
        <v>681</v>
      </c>
      <c r="O5" t="s">
        <v>684</v>
      </c>
      <c r="P5" t="s">
        <v>26</v>
      </c>
      <c r="Q5" t="s">
        <v>685</v>
      </c>
    </row>
    <row r="6" spans="2:24" x14ac:dyDescent="0.3">
      <c r="C6">
        <v>2018</v>
      </c>
      <c r="D6">
        <v>0</v>
      </c>
      <c r="E6">
        <f>COUNTIFS('Start Set'!$E$4:$E$139, C6, 'Start Set'!$O$4:$O$139, $E$5)</f>
        <v>0</v>
      </c>
      <c r="F6">
        <f>COUNTIFS('Start Set'!$E$4:$E$139, C6, 'Start Set'!$O$4:$O$139, $F$5)</f>
        <v>0</v>
      </c>
      <c r="G6">
        <f>COUNTIFS('Start Set'!$E$4:$E$139, C6, 'Start Set'!$O$4:$O$139, $G$5)</f>
        <v>1</v>
      </c>
      <c r="H6">
        <f>SUM(D6:G6)</f>
        <v>1</v>
      </c>
      <c r="L6">
        <v>2018</v>
      </c>
      <c r="M6">
        <f>COUNTIFS('Iteration 1'!$J$5:$J$221, L6, 'Iteration 1'!$T$5:$T$221, $M$5,  'Iteration 1'!$R$5:$R$221, "yes")</f>
        <v>1</v>
      </c>
      <c r="N6">
        <f>COUNTIFS('Iteration 1'!$J$5:$J$221, L6, 'Iteration 1'!$T$5:$T$221, $N$5,  'Iteration 1'!$R$5:$R$221, "yes")</f>
        <v>2</v>
      </c>
      <c r="O6">
        <f>COUNTIFS('Iteration 1'!$J$5:$J$221, L6, 'Iteration 1'!$T$5:$T$221, $O$5,  'Iteration 1'!$R$5:$R$221, "yes")</f>
        <v>0</v>
      </c>
      <c r="P6">
        <f>COUNTIFS('Iteration 1'!$J$5:$J$221, L6, 'Iteration 1'!$T$5:$T$221, $P$5, 'Iteration 1'!$R$5:$R$221, "yes")</f>
        <v>2</v>
      </c>
      <c r="Q6">
        <f>SUM(M6:P6)</f>
        <v>5</v>
      </c>
    </row>
    <row r="7" spans="2:24" x14ac:dyDescent="0.3">
      <c r="C7">
        <v>2019</v>
      </c>
      <c r="D7">
        <f>COUNTIFS('Start Set'!$E$4:$E$139, C7, 'Start Set'!$O$4:$O$139, $D$5)</f>
        <v>0</v>
      </c>
      <c r="E7">
        <f>COUNTIFS('Start Set'!$E$4:$E$139, C7, 'Start Set'!$O$4:$O$139, $E$5)</f>
        <v>6</v>
      </c>
      <c r="F7">
        <f>COUNTIFS('Start Set'!$E$4:$E$139, C7, 'Start Set'!$O$4:$O$139, $F$5)</f>
        <v>0</v>
      </c>
      <c r="G7">
        <f>COUNTIFS('Start Set'!$E$4:$E$139, C7, 'Start Set'!$O$4:$O$139, $G$5)</f>
        <v>6</v>
      </c>
      <c r="H7">
        <f>SUM(D7:G7)</f>
        <v>12</v>
      </c>
      <c r="L7">
        <v>2019</v>
      </c>
      <c r="M7">
        <f>COUNTIFS('Iteration 1'!$J$5:$J$221, L7, 'Iteration 1'!$T$5:$T$221, $M$5,  'Iteration 1'!$R$5:$R$221, "yes")</f>
        <v>6</v>
      </c>
      <c r="N7">
        <f>COUNTIFS('Iteration 1'!$J$5:$J$221, L7, 'Iteration 1'!$T$5:$T$221, $N$5,  'Iteration 1'!$R$5:$R$221, "yes")</f>
        <v>11</v>
      </c>
      <c r="O7">
        <f>COUNTIFS('Iteration 1'!$J$5:$J$221, L7, 'Iteration 1'!$T$5:$T$221, $O$5,  'Iteration 1'!$R$5:$R$221, "yes")</f>
        <v>0</v>
      </c>
      <c r="P7">
        <f>COUNTIFS('Iteration 1'!$J$5:$J$221, L7, 'Iteration 1'!$T$5:$T$221, $P$5, 'Iteration 1'!$R$5:$R$221, "yes")</f>
        <v>4</v>
      </c>
      <c r="Q7">
        <f>SUM(M7:P7)</f>
        <v>21</v>
      </c>
    </row>
    <row r="8" spans="2:24" x14ac:dyDescent="0.3">
      <c r="C8">
        <v>2020</v>
      </c>
      <c r="D8">
        <f>COUNTIFS('Start Set'!$E$4:$E$139, C8, 'Start Set'!$O$4:$O$139, $D$5)</f>
        <v>8</v>
      </c>
      <c r="E8">
        <f>COUNTIFS('Start Set'!$E$4:$E$139, C8, 'Start Set'!$O$4:$O$139, $E$5)</f>
        <v>15</v>
      </c>
      <c r="F8">
        <f>COUNTIFS('Start Set'!$E$4:$E$139, C8, 'Start Set'!$O$4:$O$139, $F$5)</f>
        <v>0</v>
      </c>
      <c r="G8">
        <f>COUNTIFS('Start Set'!$E$4:$E$139, C8, 'Start Set'!$O$4:$O$139, $G$5)</f>
        <v>14</v>
      </c>
      <c r="H8">
        <f>SUM(D8:G8)</f>
        <v>37</v>
      </c>
      <c r="L8">
        <v>2020</v>
      </c>
      <c r="M8">
        <f>COUNTIFS('Iteration 1'!$J$5:$J$221, L8, 'Iteration 1'!$T$5:$T$221, $M$5,  'Iteration 1'!$R$5:$R$221, "yes")</f>
        <v>5</v>
      </c>
      <c r="N8">
        <f>COUNTIFS('Iteration 1'!$J$5:$J$221, L8, 'Iteration 1'!$T$5:$T$221, $N$5,  'Iteration 1'!$R$5:$R$221, "yes")</f>
        <v>19</v>
      </c>
      <c r="O8">
        <f>COUNTIFS('Iteration 1'!$J$5:$J$221, L8, 'Iteration 1'!$T$5:$T$221, $O$5,  'Iteration 1'!$R$5:$R$221, "yes")</f>
        <v>0</v>
      </c>
      <c r="P8">
        <f>COUNTIFS('Iteration 1'!$J$5:$J$221, L8, 'Iteration 1'!$T$5:$T$221, $P$5, 'Iteration 1'!$R$5:$R$221, "yes")</f>
        <v>15</v>
      </c>
      <c r="Q8">
        <f>SUM(M8:P8)</f>
        <v>39</v>
      </c>
    </row>
    <row r="9" spans="2:24" x14ac:dyDescent="0.3">
      <c r="C9">
        <v>2021</v>
      </c>
      <c r="D9">
        <f>COUNTIFS('Start Set'!$E$4:$E$139, C9, 'Start Set'!$O$4:$O$139, $D$5)</f>
        <v>1</v>
      </c>
      <c r="E9">
        <f>COUNTIFS('Start Set'!$E$4:$E$139, C9, 'Start Set'!$O$4:$O$139, $E$5)</f>
        <v>5</v>
      </c>
      <c r="F9">
        <f>COUNTIFS('Start Set'!$E$4:$E$139, C9, 'Start Set'!$O$4:$O$139, $F$5)</f>
        <v>0</v>
      </c>
      <c r="G9">
        <f>COUNTIFS('Start Set'!$E$4:$E$139, C9, 'Start Set'!$O$4:$O$139, $G$5)</f>
        <v>7</v>
      </c>
      <c r="H9">
        <f>SUM(D9:G9)</f>
        <v>13</v>
      </c>
      <c r="L9">
        <v>2021</v>
      </c>
      <c r="M9">
        <f>COUNTIFS('Iteration 1'!$J$5:$J$221, L9, 'Iteration 1'!$T$5:$T$221, $M$5,  'Iteration 1'!$R$5:$R$221, "yes")</f>
        <v>2</v>
      </c>
      <c r="N9">
        <f>COUNTIFS('Iteration 1'!$J$5:$J$221, L9, 'Iteration 1'!$T$5:$T$221, $N$5,  'Iteration 1'!$R$5:$R$221, "yes")</f>
        <v>15</v>
      </c>
      <c r="O9">
        <f>COUNTIFS('Iteration 1'!$J$5:$J$221, L9, 'Iteration 1'!$T$5:$T$221, $O$5,  'Iteration 1'!$R$5:$R$221, "yes")</f>
        <v>0</v>
      </c>
      <c r="P9">
        <f>COUNTIFS('Iteration 1'!$J$5:$J$221, L9, 'Iteration 1'!$T$5:$T$221, $P$5, 'Iteration 1'!$R$5:$R$221, "yes")</f>
        <v>11</v>
      </c>
      <c r="Q9">
        <f>SUM(M9:P9)</f>
        <v>28</v>
      </c>
    </row>
    <row r="10" spans="2:24" x14ac:dyDescent="0.3">
      <c r="H10">
        <f>SUM(H6:H9)</f>
        <v>63</v>
      </c>
      <c r="Q10">
        <f>SUM(Q6:Q9)</f>
        <v>93</v>
      </c>
    </row>
    <row r="14" spans="2:24" x14ac:dyDescent="0.3">
      <c r="B14" t="s">
        <v>685</v>
      </c>
      <c r="K14" t="s">
        <v>795</v>
      </c>
      <c r="L14" t="s">
        <v>796</v>
      </c>
      <c r="S14" t="s">
        <v>795</v>
      </c>
      <c r="T14" t="s">
        <v>697</v>
      </c>
    </row>
    <row r="15" spans="2:24" x14ac:dyDescent="0.3">
      <c r="C15" t="s">
        <v>3</v>
      </c>
      <c r="D15" t="s">
        <v>683</v>
      </c>
      <c r="E15" t="s">
        <v>770</v>
      </c>
      <c r="F15" t="s">
        <v>769</v>
      </c>
      <c r="G15" t="s">
        <v>685</v>
      </c>
      <c r="H15" t="s">
        <v>684</v>
      </c>
      <c r="L15" t="s">
        <v>3</v>
      </c>
      <c r="M15" t="s">
        <v>792</v>
      </c>
      <c r="N15" t="s">
        <v>103</v>
      </c>
      <c r="O15" t="s">
        <v>617</v>
      </c>
      <c r="P15" t="s">
        <v>48</v>
      </c>
      <c r="T15" t="s">
        <v>3</v>
      </c>
      <c r="U15" t="s">
        <v>792</v>
      </c>
      <c r="V15" t="s">
        <v>103</v>
      </c>
      <c r="W15" t="s">
        <v>617</v>
      </c>
      <c r="X15" t="s">
        <v>48</v>
      </c>
    </row>
    <row r="16" spans="2:24" x14ac:dyDescent="0.3">
      <c r="C16">
        <v>2018</v>
      </c>
      <c r="D16">
        <f t="shared" ref="D16:E19" si="0">SUM(D6,M6)</f>
        <v>1</v>
      </c>
      <c r="E16">
        <f t="shared" si="0"/>
        <v>2</v>
      </c>
      <c r="F16">
        <f>SUM(G6,P6)</f>
        <v>3</v>
      </c>
      <c r="G16">
        <f>SUM(D16:F16)</f>
        <v>6</v>
      </c>
      <c r="H16">
        <f>SUM(F6,O6)</f>
        <v>0</v>
      </c>
      <c r="L16">
        <v>2018</v>
      </c>
      <c r="M16">
        <f>COUNTIFS('Start Set'!$I$4:$I$202, "Gate-Based", 'Start Set'!$M$4:$M$202, "yes", 'Start Set'!$E$4:$E$202, L16)</f>
        <v>0</v>
      </c>
      <c r="N16">
        <f>COUNTIFS('Start Set'!$I$4:$I$202, "QA", 'Start Set'!$M$4:$M$202, "yes", 'Start Set'!$E$4:$E$202, L16)</f>
        <v>0</v>
      </c>
      <c r="O16">
        <f>COUNTIFS('Start Set'!$I$4:$I$202, "Problem Formulation", 'Start Set'!$M$4:$M$202, "yes", 'Start Set'!$E$4:$E$202, L16)</f>
        <v>1</v>
      </c>
      <c r="P16">
        <f>COUNTIFS('Start Set'!$I$4:$I$202, "Other Approaches", 'Start Set'!$M$4:$M$202, "yes", 'Start Set'!$E$4:$E$202, L16)</f>
        <v>0</v>
      </c>
      <c r="T16">
        <v>2018</v>
      </c>
      <c r="U16">
        <f>COUNTIFS('Iteration 1'!$N$4:$N$202, "Gate-Based",'Iteration 1'!$R$4:$R$202,"yes",'Iteration 1'!$J$4:$J$202, T16)+COUNTIFS('Iteration 1'!$N$4:$N$202, "GB + QA",'Iteration 1'!$R$4:$R$202,"yes",'Iteration 1'!$J$4:$J$202, T16)</f>
        <v>3</v>
      </c>
      <c r="V16">
        <f>COUNTIFS('Iteration 1'!$N$4:$N$202, "QA",'Iteration 1'!$R$4:$R$202,"yes",'Iteration 1'!$J$4:$J$202, T16)+COUNTIFS('Iteration 1'!$N$4:$N$202, "GB + QA",'Iteration 1'!$R$4:$R$202,"yes",'Iteration 1'!$J$4:$J$202, T16)+COUNTIFS('Iteration 1'!$N$4:$N$202, "QA ",'Iteration 1'!$R$4:$R$202,"yes",'Iteration 1'!$J$4:$J$202, T16)</f>
        <v>2</v>
      </c>
      <c r="W16">
        <f>COUNTIFS('Iteration 1'!$N$4:$N$202, "Problem Formulation",'Iteration 1'!$R$4:$R$202,"yes",'Iteration 1'!$J$4:$J$202, T16)</f>
        <v>0</v>
      </c>
      <c r="X16">
        <f>COUNTIFS('Iteration 1'!$N$4:$N$202, "Other Approaches",'Iteration 1'!$R$4:$R$202,"yes",'Iteration 1'!$J$4:$J$202, T16)</f>
        <v>0</v>
      </c>
    </row>
    <row r="17" spans="3:24" x14ac:dyDescent="0.3">
      <c r="C17">
        <v>2019</v>
      </c>
      <c r="D17">
        <f t="shared" si="0"/>
        <v>6</v>
      </c>
      <c r="E17">
        <f t="shared" si="0"/>
        <v>17</v>
      </c>
      <c r="F17">
        <f>SUM(G7,P7)</f>
        <v>10</v>
      </c>
      <c r="G17">
        <f>SUM(D17:F17)</f>
        <v>33</v>
      </c>
      <c r="H17">
        <f>SUM(F7,O7)</f>
        <v>0</v>
      </c>
      <c r="L17">
        <v>2019</v>
      </c>
      <c r="M17">
        <f>COUNTIFS('Start Set'!$I$4:$I$202, "Gate-Based", 'Start Set'!$M$4:$M$202, "yes", 'Start Set'!$E$4:$E$202, L17)</f>
        <v>5</v>
      </c>
      <c r="N17">
        <f>COUNTIFS('Start Set'!$I$4:$I$202, "QA", 'Start Set'!$M$4:$M$202, "yes", 'Start Set'!$E$4:$E$202, L17)</f>
        <v>5</v>
      </c>
      <c r="O17">
        <f>COUNTIFS('Start Set'!$I$4:$I$202, "Problem Formulation", 'Start Set'!$M$4:$M$202, "yes", 'Start Set'!$E$4:$E$202, L17)</f>
        <v>2</v>
      </c>
      <c r="P17">
        <f>COUNTIFS('Start Set'!$I$4:$I$202, "Other Approaches", 'Start Set'!$M$4:$M$202, "yes", 'Start Set'!$E$4:$E$202, L17)</f>
        <v>0</v>
      </c>
      <c r="T17">
        <v>2019</v>
      </c>
      <c r="U17">
        <f>COUNTIFS('Iteration 1'!$N$4:$N$202, "Gate-Based",'Iteration 1'!$R$4:$R$202,"yes",'Iteration 1'!$J$4:$J$202, T17)+COUNTIFS('Iteration 1'!$N$4:$N$202, "GB + QA",'Iteration 1'!$R$4:$R$202,"yes",'Iteration 1'!$J$4:$J$202, T17)</f>
        <v>9</v>
      </c>
      <c r="V17">
        <f>COUNTIFS('Iteration 1'!$N$4:$N$202, "QA",'Iteration 1'!$R$4:$R$202,"yes",'Iteration 1'!$J$4:$J$202, T17)+COUNTIFS('Iteration 1'!$N$4:$N$202, "GB + QA",'Iteration 1'!$R$4:$R$202,"yes",'Iteration 1'!$J$4:$J$202, T17)+COUNTIFS('Iteration 1'!$N$4:$N$202, "QA ",'Iteration 1'!$R$4:$R$202,"yes",'Iteration 1'!$J$4:$J$202, T17)</f>
        <v>12</v>
      </c>
      <c r="W17">
        <f>COUNTIFS('Iteration 1'!$N$4:$N$202, "Problem Formulation",'Iteration 1'!$R$4:$R$202,"yes",'Iteration 1'!$J$4:$J$202, T17)</f>
        <v>0</v>
      </c>
      <c r="X17">
        <f>COUNTIFS('Iteration 1'!$N$4:$N$202, "Other Approaches",'Iteration 1'!$R$4:$R$202,"yes",'Iteration 1'!$J$4:$J$202, T17)</f>
        <v>1</v>
      </c>
    </row>
    <row r="18" spans="3:24" x14ac:dyDescent="0.3">
      <c r="C18">
        <v>2020</v>
      </c>
      <c r="D18">
        <f t="shared" si="0"/>
        <v>13</v>
      </c>
      <c r="E18">
        <f t="shared" si="0"/>
        <v>34</v>
      </c>
      <c r="F18">
        <f>SUM(G8,P8)</f>
        <v>29</v>
      </c>
      <c r="G18">
        <f>SUM(D18:F18)</f>
        <v>76</v>
      </c>
      <c r="H18">
        <f>SUM(F8,O8)</f>
        <v>0</v>
      </c>
      <c r="L18">
        <v>2020</v>
      </c>
      <c r="M18">
        <f>COUNTIFS('Start Set'!$I$4:$I$202, "Gate-Based", 'Start Set'!$M$4:$M$202, "yes", 'Start Set'!$E$4:$E$202, L18)</f>
        <v>20</v>
      </c>
      <c r="N18">
        <f>COUNTIFS('Start Set'!$I$4:$I$202, "QA", 'Start Set'!$M$4:$M$202, "yes", 'Start Set'!$E$4:$E$202, L18)</f>
        <v>12</v>
      </c>
      <c r="O18">
        <f>COUNTIFS('Start Set'!$I$4:$I$202, "Problem Formulation", 'Start Set'!$M$4:$M$202, "yes", 'Start Set'!$E$4:$E$202, L18)</f>
        <v>5</v>
      </c>
      <c r="P18">
        <f>COUNTIFS('Start Set'!$I$4:$I$202, "Other Approaches", 'Start Set'!$M$4:$M$202, "yes", 'Start Set'!$E$4:$E$202, L18)</f>
        <v>0</v>
      </c>
      <c r="T18">
        <v>2020</v>
      </c>
      <c r="U18">
        <f>COUNTIFS('Iteration 1'!$N$4:$N$202, "Gate-Based",'Iteration 1'!$R$4:$R$202,"yes",'Iteration 1'!$J$4:$J$202, T18)+COUNTIFS('Iteration 1'!$N$4:$N$202, "GB + QA",'Iteration 1'!$R$4:$R$202,"yes",'Iteration 1'!$J$4:$J$202, T18)</f>
        <v>25</v>
      </c>
      <c r="V18">
        <f>COUNTIFS('Iteration 1'!$N$4:$N$202, "QA",'Iteration 1'!$R$4:$R$202,"yes",'Iteration 1'!$J$4:$J$202, T18)+COUNTIFS('Iteration 1'!$N$4:$N$202, "GB + QA",'Iteration 1'!$R$4:$R$202,"yes",'Iteration 1'!$J$4:$J$202, T18)+COUNTIFS('Iteration 1'!$N$4:$N$202, "QA ",'Iteration 1'!$R$4:$R$202,"yes",'Iteration 1'!$J$4:$J$202, T18)</f>
        <v>10</v>
      </c>
      <c r="W18">
        <f>COUNTIFS('Iteration 1'!$N$4:$N$202, "Problem Formulation",'Iteration 1'!$R$4:$R$202,"yes",'Iteration 1'!$J$4:$J$202, T18)</f>
        <v>3</v>
      </c>
      <c r="X18">
        <f>COUNTIFS('Iteration 1'!$N$4:$N$202, "Other Approaches",'Iteration 1'!$R$4:$R$202,"yes",'Iteration 1'!$J$4:$J$202, T18)</f>
        <v>2</v>
      </c>
    </row>
    <row r="19" spans="3:24" x14ac:dyDescent="0.3">
      <c r="C19" t="s">
        <v>797</v>
      </c>
      <c r="D19">
        <f t="shared" si="0"/>
        <v>3</v>
      </c>
      <c r="E19">
        <f t="shared" si="0"/>
        <v>20</v>
      </c>
      <c r="F19">
        <f>SUM(G9,P9)</f>
        <v>18</v>
      </c>
      <c r="G19">
        <f>SUM(D19:F19)</f>
        <v>41</v>
      </c>
      <c r="H19">
        <f>SUM(F9,O9)</f>
        <v>0</v>
      </c>
      <c r="L19">
        <v>2021</v>
      </c>
      <c r="M19">
        <f>COUNTIFS('Start Set'!$I$4:$I$202, "Gate-Based", 'Start Set'!$M$4:$M$202, "yes", 'Start Set'!$E$4:$E$202, L19)</f>
        <v>9</v>
      </c>
      <c r="N19">
        <f>COUNTIFS('Start Set'!$I$4:$I$202, "QA", 'Start Set'!$M$4:$M$202, "yes", 'Start Set'!$E$4:$E$202, L19)</f>
        <v>1</v>
      </c>
      <c r="O19">
        <f>COUNTIFS('Start Set'!$I$4:$I$202, "Problem Formulation", 'Start Set'!$M$4:$M$202, "yes", 'Start Set'!$E$4:$E$202, L19)</f>
        <v>2</v>
      </c>
      <c r="P19">
        <f>COUNTIFS('Start Set'!$I$4:$I$202, "Other Approaches", 'Start Set'!$M$4:$M$202, "yes", 'Start Set'!$E$4:$E$202, L19)</f>
        <v>1</v>
      </c>
      <c r="T19">
        <v>2021</v>
      </c>
      <c r="U19">
        <f>COUNTIFS('Iteration 1'!$N$4:$N$202, "Gate-Based",'Iteration 1'!$R$4:$R$202,"yes",'Iteration 1'!$J$4:$J$202, T19)+COUNTIFS('Iteration 1'!$N$4:$N$202, "GB + QA",'Iteration 1'!$R$4:$R$202,"yes",'Iteration 1'!$J$4:$J$202, T19)</f>
        <v>13</v>
      </c>
      <c r="V19">
        <f>COUNTIFS('Iteration 1'!$N$4:$N$202, "QA",'Iteration 1'!$R$4:$R$202,"yes",'Iteration 1'!$J$4:$J$202, T19)+COUNTIFS('Iteration 1'!$N$4:$N$202, "GB + QA",'Iteration 1'!$R$4:$R$202,"yes",'Iteration 1'!$J$4:$J$202, T19)+COUNTIFS('Iteration 1'!$N$4:$N$202, "QA ",'Iteration 1'!$R$4:$R$202,"yes",'Iteration 1'!$J$4:$J$202, T19)</f>
        <v>13</v>
      </c>
      <c r="W19">
        <f>COUNTIFS('Iteration 1'!$N$4:$N$202, "Problem Formulation",'Iteration 1'!$R$4:$R$202,"yes",'Iteration 1'!$J$4:$J$202, T19)</f>
        <v>0</v>
      </c>
      <c r="X19">
        <f>COUNTIFS('Iteration 1'!$N$4:$N$202, "Other Approaches",'Iteration 1'!$R$4:$R$202,"yes",'Iteration 1'!$J$4:$J$202, T19)</f>
        <v>2</v>
      </c>
    </row>
    <row r="20" spans="3:24" x14ac:dyDescent="0.3">
      <c r="C20" t="s">
        <v>685</v>
      </c>
      <c r="D20">
        <f>SUM(D16:D19)</f>
        <v>23</v>
      </c>
      <c r="E20">
        <f>SUM(E16:E19)</f>
        <v>73</v>
      </c>
      <c r="F20">
        <f>SUM(F16:F19)</f>
        <v>60</v>
      </c>
      <c r="G20">
        <f>SUM(G16:G19)</f>
        <v>156</v>
      </c>
      <c r="H20">
        <f>SUM(H16:H19)</f>
        <v>0</v>
      </c>
    </row>
    <row r="21" spans="3:24" x14ac:dyDescent="0.3">
      <c r="C21" t="s">
        <v>690</v>
      </c>
      <c r="D21" s="15">
        <f>D20/$G$20</f>
        <v>0.14743589743589744</v>
      </c>
      <c r="E21" s="15">
        <f>E20/$G$20</f>
        <v>0.46794871794871795</v>
      </c>
      <c r="F21" s="15">
        <f>F20/$G$20</f>
        <v>0.38461538461538464</v>
      </c>
      <c r="H21" s="15">
        <f>H20/$G$20</f>
        <v>0</v>
      </c>
    </row>
    <row r="22" spans="3:24" x14ac:dyDescent="0.3">
      <c r="T22" t="s">
        <v>685</v>
      </c>
    </row>
    <row r="23" spans="3:24" x14ac:dyDescent="0.3">
      <c r="S23" t="s">
        <v>795</v>
      </c>
    </row>
    <row r="24" spans="3:24" x14ac:dyDescent="0.3">
      <c r="T24" t="s">
        <v>3</v>
      </c>
      <c r="U24" t="s">
        <v>792</v>
      </c>
      <c r="V24" t="s">
        <v>103</v>
      </c>
      <c r="W24" t="s">
        <v>617</v>
      </c>
      <c r="X24" t="s">
        <v>48</v>
      </c>
    </row>
    <row r="25" spans="3:24" x14ac:dyDescent="0.3">
      <c r="T25">
        <v>2018</v>
      </c>
      <c r="U25">
        <f>SUM(M16,U16)</f>
        <v>3</v>
      </c>
      <c r="V25">
        <f t="shared" ref="V25:X28" si="1">SUM(N16,V16)</f>
        <v>2</v>
      </c>
      <c r="W25">
        <f t="shared" si="1"/>
        <v>1</v>
      </c>
      <c r="X25">
        <f t="shared" si="1"/>
        <v>0</v>
      </c>
    </row>
    <row r="26" spans="3:24" x14ac:dyDescent="0.3">
      <c r="T26">
        <v>2019</v>
      </c>
      <c r="U26">
        <f t="shared" ref="U26:U28" si="2">SUM(M17,U17)</f>
        <v>14</v>
      </c>
      <c r="V26">
        <f t="shared" si="1"/>
        <v>17</v>
      </c>
      <c r="W26">
        <f t="shared" si="1"/>
        <v>2</v>
      </c>
      <c r="X26">
        <f t="shared" si="1"/>
        <v>1</v>
      </c>
    </row>
    <row r="27" spans="3:24" x14ac:dyDescent="0.3">
      <c r="T27">
        <v>2020</v>
      </c>
      <c r="U27">
        <f t="shared" si="2"/>
        <v>45</v>
      </c>
      <c r="V27">
        <f t="shared" si="1"/>
        <v>22</v>
      </c>
      <c r="W27">
        <f t="shared" si="1"/>
        <v>8</v>
      </c>
      <c r="X27">
        <f t="shared" si="1"/>
        <v>2</v>
      </c>
    </row>
    <row r="28" spans="3:24" x14ac:dyDescent="0.3">
      <c r="T28">
        <v>2021</v>
      </c>
      <c r="U28">
        <f t="shared" si="2"/>
        <v>22</v>
      </c>
      <c r="V28">
        <f t="shared" si="1"/>
        <v>14</v>
      </c>
      <c r="W28">
        <f t="shared" si="1"/>
        <v>2</v>
      </c>
      <c r="X28">
        <f t="shared" si="1"/>
        <v>3</v>
      </c>
    </row>
    <row r="29" spans="3:24" x14ac:dyDescent="0.3">
      <c r="U29">
        <f>SUM(U25:U28)</f>
        <v>84</v>
      </c>
      <c r="V29">
        <f t="shared" ref="V29:X29" si="3">SUM(V25:V28)</f>
        <v>55</v>
      </c>
      <c r="W29">
        <f t="shared" si="3"/>
        <v>13</v>
      </c>
      <c r="X29">
        <f t="shared" si="3"/>
        <v>6</v>
      </c>
    </row>
    <row r="33" spans="2:7" x14ac:dyDescent="0.3">
      <c r="C33" t="s">
        <v>694</v>
      </c>
      <c r="D33" t="s">
        <v>696</v>
      </c>
      <c r="E33" t="s">
        <v>695</v>
      </c>
      <c r="F33" t="s">
        <v>173</v>
      </c>
      <c r="G33" t="s">
        <v>722</v>
      </c>
    </row>
    <row r="34" spans="2:7" x14ac:dyDescent="0.3">
      <c r="B34" t="s">
        <v>686</v>
      </c>
      <c r="C34">
        <f>COUNTIFS('Start Set'!$H$4:$H$139, "S")</f>
        <v>6</v>
      </c>
      <c r="D34">
        <f>COUNTIFS('Start Set'!$H$4:$H$139,"S,V")+COUNTIFS('Start Set'!$H$4:$H$139,"S, V")</f>
        <v>46</v>
      </c>
      <c r="E34">
        <f>COUNTIFS('Start Set'!$H$4:$H$139, "V")</f>
        <v>10</v>
      </c>
      <c r="F34">
        <v>1</v>
      </c>
      <c r="G34">
        <f>SUM(C34:F34)</f>
        <v>63</v>
      </c>
    </row>
    <row r="35" spans="2:7" x14ac:dyDescent="0.3">
      <c r="B35" t="s">
        <v>697</v>
      </c>
      <c r="C35">
        <f>COUNTIFS('Iteration 1'!$M$4:$M$200, "S")</f>
        <v>5</v>
      </c>
      <c r="D35">
        <f>COUNTIFS('Iteration 1'!$M$4:$M$200,"S, V")+COUNTIFS('Iteration 1'!$M$4:$M$200,"S,V")</f>
        <v>57</v>
      </c>
      <c r="E35">
        <f>COUNTIFS('Iteration 1'!$M$4:$M$200, "V")</f>
        <v>30</v>
      </c>
      <c r="F35">
        <v>1</v>
      </c>
      <c r="G35">
        <f>SUM(C35:F35)</f>
        <v>93</v>
      </c>
    </row>
    <row r="36" spans="2:7" x14ac:dyDescent="0.3">
      <c r="B36" t="s">
        <v>685</v>
      </c>
      <c r="C36">
        <f>SUM(C34:C35)</f>
        <v>11</v>
      </c>
      <c r="D36">
        <f t="shared" ref="D36:E36" si="4">SUM(D34:D35)</f>
        <v>103</v>
      </c>
      <c r="E36">
        <f t="shared" si="4"/>
        <v>40</v>
      </c>
      <c r="F36">
        <v>2</v>
      </c>
    </row>
    <row r="40" spans="2:7" x14ac:dyDescent="0.3">
      <c r="B40" t="s">
        <v>699</v>
      </c>
      <c r="C40" t="s">
        <v>694</v>
      </c>
      <c r="D40" t="s">
        <v>698</v>
      </c>
      <c r="E40" t="s">
        <v>695</v>
      </c>
      <c r="F40" t="s">
        <v>173</v>
      </c>
    </row>
    <row r="41" spans="2:7" x14ac:dyDescent="0.3">
      <c r="B41">
        <v>2018</v>
      </c>
      <c r="C41">
        <f>COUNTIFS('Start Set'!$E$4:$E$139, B41,'Start Set'!$H$4:$H$139, "S")</f>
        <v>1</v>
      </c>
      <c r="D41">
        <f>COUNTIFS('Start Set'!$E$4:$E$139, B41,'Start Set'!$H$4:$H$139, "S,V")+COUNTIFS('Start Set'!$E$4:$E$139, B41,'Start Set'!$H$4:$H$139, "S, V")</f>
        <v>0</v>
      </c>
      <c r="E41">
        <f>COUNTIFS('Start Set'!$E$4:$E$139, B41,'Start Set'!$H$4:$H$139, "V")</f>
        <v>0</v>
      </c>
      <c r="F41">
        <f>COUNTIFS('Start Set'!$E$4:$E$139, B41,'Start Set'!$H$4:$H$139, "Review")</f>
        <v>0</v>
      </c>
      <c r="G41">
        <f>SUM(C41:F41)</f>
        <v>1</v>
      </c>
    </row>
    <row r="42" spans="2:7" x14ac:dyDescent="0.3">
      <c r="B42">
        <v>2019</v>
      </c>
      <c r="C42">
        <f>COUNTIFS('Start Set'!$E$4:$E$139, B42,'Start Set'!$H$4:$H$139, "S")</f>
        <v>2</v>
      </c>
      <c r="D42">
        <f>COUNTIFS('Start Set'!$E$4:$E$139, B42,'Start Set'!$H$4:$H$139, "S,V")+COUNTIFS('Start Set'!$E$4:$E$139, B42,'Start Set'!$H$4:$H$139, "S, V")</f>
        <v>6</v>
      </c>
      <c r="E42">
        <f>COUNTIFS('Start Set'!$E$4:$E$139, B42,'Start Set'!$H$4:$H$139, "V")</f>
        <v>4</v>
      </c>
      <c r="F42">
        <f>COUNTIFS('Start Set'!$E$4:$E$139, B42,'Start Set'!$H$4:$H$139, "Review")</f>
        <v>0</v>
      </c>
      <c r="G42">
        <f t="shared" ref="G42:G50" si="5">SUM(C42:F42)</f>
        <v>12</v>
      </c>
    </row>
    <row r="43" spans="2:7" x14ac:dyDescent="0.3">
      <c r="B43">
        <v>2020</v>
      </c>
      <c r="C43">
        <f>COUNTIFS('Start Set'!$E$4:$E$139, B43,'Start Set'!$H$4:$H$139, "S")</f>
        <v>3</v>
      </c>
      <c r="D43">
        <f>COUNTIFS('Start Set'!$E$4:$E$139, B43,'Start Set'!$H$4:$H$139, "S,V")+COUNTIFS('Start Set'!$E$4:$E$139, B43,'Start Set'!$H$4:$H$139, "S, V")</f>
        <v>28</v>
      </c>
      <c r="E43">
        <f>COUNTIFS('Start Set'!$E$4:$E$139, B43,'Start Set'!$H$4:$H$139, "V")</f>
        <v>5</v>
      </c>
      <c r="F43">
        <f>COUNTIFS('Start Set'!$E$4:$E$139, B43,'Start Set'!$H$4:$H$139, "Review")</f>
        <v>1</v>
      </c>
      <c r="G43">
        <f t="shared" si="5"/>
        <v>37</v>
      </c>
    </row>
    <row r="44" spans="2:7" x14ac:dyDescent="0.3">
      <c r="B44">
        <v>2021</v>
      </c>
      <c r="C44">
        <f>COUNTIFS('Start Set'!$E$4:$E$139, B44,'Start Set'!$H$4:$H$139, "S")</f>
        <v>0</v>
      </c>
      <c r="D44">
        <f>COUNTIFS('Start Set'!$E$4:$E$139, B44,'Start Set'!$H$4:$H$139, "S,V")+COUNTIFS('Start Set'!$E$4:$E$139, B44,'Start Set'!$H$4:$H$139, "S, V")</f>
        <v>12</v>
      </c>
      <c r="E44">
        <f>COUNTIFS('Start Set'!$E$4:$E$139, B44,'Start Set'!$H$4:$H$139, "V")</f>
        <v>1</v>
      </c>
      <c r="F44">
        <f>COUNTIFS('Start Set'!$E$4:$E$139, B44,'Start Set'!$H$4:$H$139, "Review")</f>
        <v>0</v>
      </c>
      <c r="G44">
        <f t="shared" si="5"/>
        <v>13</v>
      </c>
    </row>
    <row r="46" spans="2:7" x14ac:dyDescent="0.3">
      <c r="B46" t="s">
        <v>697</v>
      </c>
      <c r="C46" t="s">
        <v>694</v>
      </c>
      <c r="D46" t="s">
        <v>698</v>
      </c>
      <c r="E46" t="s">
        <v>695</v>
      </c>
      <c r="F46" t="s">
        <v>173</v>
      </c>
    </row>
    <row r="47" spans="2:7" x14ac:dyDescent="0.3">
      <c r="B47">
        <v>2018</v>
      </c>
      <c r="C47">
        <f>COUNTIFS('Iteration 1'!$J$4:$J$200, B41,'Iteration 1'!$M$4:$M$200, "S")</f>
        <v>0</v>
      </c>
      <c r="D47">
        <f>COUNTIFS('Iteration 1'!$J$4:$J$200, B41,'Iteration 1'!$M$4:$M$200, "S, V") + COUNTIFS('Iteration 1'!$J$4:$J$200, B41,'Iteration 1'!$M$4:$M$200, "S,V")</f>
        <v>3</v>
      </c>
      <c r="E47">
        <f>COUNTIFS('Iteration 1'!$J$4:$J$200, B41,'Iteration 1'!$M$4:$M$200, "V")</f>
        <v>2</v>
      </c>
      <c r="F47">
        <f>COUNTIFS('Iteration 1'!$J$4:$J$200, B41,'Iteration 1'!$M$4:$M$200, "Review")</f>
        <v>0</v>
      </c>
      <c r="G47">
        <f t="shared" si="5"/>
        <v>5</v>
      </c>
    </row>
    <row r="48" spans="2:7" x14ac:dyDescent="0.3">
      <c r="B48">
        <v>2019</v>
      </c>
      <c r="C48">
        <f>COUNTIFS('Iteration 1'!$J$4:$J$200, B42,'Iteration 1'!$M$4:$M$200, "S")</f>
        <v>1</v>
      </c>
      <c r="D48">
        <f>COUNTIFS('Iteration 1'!$J$4:$J$200, B42,'Iteration 1'!$M$4:$M$200, "S, V") + COUNTIFS('Iteration 1'!$J$4:$J$200, B42,'Iteration 1'!$M$4:$M$200, "S,V")</f>
        <v>12</v>
      </c>
      <c r="E48">
        <f>COUNTIFS('Iteration 1'!$J$4:$J$200, B42,'Iteration 1'!$M$4:$M$200, "V")</f>
        <v>8</v>
      </c>
      <c r="F48">
        <f>COUNTIFS('Iteration 1'!$J$4:$J$200, B42,'Iteration 1'!$M$4:$M$200, "Review")</f>
        <v>0</v>
      </c>
      <c r="G48">
        <f t="shared" si="5"/>
        <v>21</v>
      </c>
    </row>
    <row r="49" spans="2:7" x14ac:dyDescent="0.3">
      <c r="B49">
        <v>2020</v>
      </c>
      <c r="C49">
        <f>COUNTIFS('Iteration 1'!$J$4:$J$200, B43,'Iteration 1'!$M$4:$M$200, "S")</f>
        <v>4</v>
      </c>
      <c r="D49">
        <f>COUNTIFS('Iteration 1'!$J$4:$J$200, B43,'Iteration 1'!$M$4:$M$200, "S, V") + COUNTIFS('Iteration 1'!$J$4:$J$200, B43,'Iteration 1'!$M$4:$M$200, "S,V")</f>
        <v>24</v>
      </c>
      <c r="E49">
        <f>COUNTIFS('Iteration 1'!$J$4:$J$200, B43,'Iteration 1'!$M$4:$M$200, "V")</f>
        <v>10</v>
      </c>
      <c r="F49">
        <f>COUNTIFS('Iteration 1'!$J$4:$J$200, B43,'Iteration 1'!$M$4:$M$200, "Review")</f>
        <v>1</v>
      </c>
      <c r="G49">
        <f t="shared" si="5"/>
        <v>39</v>
      </c>
    </row>
    <row r="50" spans="2:7" x14ac:dyDescent="0.3">
      <c r="B50">
        <v>2021</v>
      </c>
      <c r="C50">
        <f>COUNTIFS('Iteration 1'!$J$4:$J$200, B44,'Iteration 1'!$M$4:$M$200, "S")</f>
        <v>0</v>
      </c>
      <c r="D50">
        <f>COUNTIFS('Iteration 1'!$J$4:$J$200, B44,'Iteration 1'!$M$4:$M$200, "S, V") + COUNTIFS('Iteration 1'!$J$4:$J$200, B44,'Iteration 1'!$M$4:$M$200, "S,V")</f>
        <v>18</v>
      </c>
      <c r="E50">
        <f>COUNTIFS('Iteration 1'!$J$4:$J$200, B44,'Iteration 1'!$M$4:$M$200, "V")</f>
        <v>10</v>
      </c>
      <c r="F50">
        <f>COUNTIFS('Iteration 1'!$J$4:$J$200, B44,'Iteration 1'!$M$4:$M$200, "Review")</f>
        <v>0</v>
      </c>
      <c r="G50">
        <f t="shared" si="5"/>
        <v>28</v>
      </c>
    </row>
    <row r="54" spans="2:7" x14ac:dyDescent="0.3">
      <c r="B54" t="s">
        <v>685</v>
      </c>
      <c r="C54" t="s">
        <v>694</v>
      </c>
      <c r="D54" t="s">
        <v>696</v>
      </c>
      <c r="E54" t="s">
        <v>695</v>
      </c>
      <c r="F54" t="s">
        <v>173</v>
      </c>
      <c r="G54" t="s">
        <v>685</v>
      </c>
    </row>
    <row r="55" spans="2:7" x14ac:dyDescent="0.3">
      <c r="B55">
        <v>2018</v>
      </c>
      <c r="C55">
        <f>C41+C47</f>
        <v>1</v>
      </c>
      <c r="D55">
        <f t="shared" ref="D55:F55" si="6">D41+D47</f>
        <v>3</v>
      </c>
      <c r="E55">
        <f t="shared" si="6"/>
        <v>2</v>
      </c>
      <c r="F55">
        <f t="shared" si="6"/>
        <v>0</v>
      </c>
      <c r="G55">
        <f>SUM(C55:E55)</f>
        <v>6</v>
      </c>
    </row>
    <row r="56" spans="2:7" x14ac:dyDescent="0.3">
      <c r="B56">
        <v>2019</v>
      </c>
      <c r="C56">
        <f t="shared" ref="C56:F58" si="7">C42+C48</f>
        <v>3</v>
      </c>
      <c r="D56">
        <f t="shared" si="7"/>
        <v>18</v>
      </c>
      <c r="E56">
        <f t="shared" si="7"/>
        <v>12</v>
      </c>
      <c r="F56">
        <f t="shared" si="7"/>
        <v>0</v>
      </c>
      <c r="G56">
        <f t="shared" ref="G56:G58" si="8">SUM(C56:E56)</f>
        <v>33</v>
      </c>
    </row>
    <row r="57" spans="2:7" x14ac:dyDescent="0.3">
      <c r="B57">
        <v>2020</v>
      </c>
      <c r="C57">
        <f t="shared" si="7"/>
        <v>7</v>
      </c>
      <c r="D57">
        <f t="shared" si="7"/>
        <v>52</v>
      </c>
      <c r="E57">
        <f t="shared" si="7"/>
        <v>15</v>
      </c>
      <c r="F57">
        <f t="shared" si="7"/>
        <v>2</v>
      </c>
      <c r="G57">
        <f t="shared" si="8"/>
        <v>74</v>
      </c>
    </row>
    <row r="58" spans="2:7" x14ac:dyDescent="0.3">
      <c r="B58" t="s">
        <v>693</v>
      </c>
      <c r="C58">
        <f t="shared" si="7"/>
        <v>0</v>
      </c>
      <c r="D58">
        <f t="shared" si="7"/>
        <v>30</v>
      </c>
      <c r="E58">
        <f t="shared" si="7"/>
        <v>11</v>
      </c>
      <c r="F58">
        <f t="shared" si="7"/>
        <v>0</v>
      </c>
      <c r="G58">
        <f t="shared" si="8"/>
        <v>41</v>
      </c>
    </row>
    <row r="59" spans="2:7" x14ac:dyDescent="0.3">
      <c r="B59" t="s">
        <v>700</v>
      </c>
      <c r="C59">
        <f>C55+C56+C57+C58</f>
        <v>11</v>
      </c>
      <c r="D59">
        <f t="shared" ref="D59:F59" si="9">D55+D56+D57+D58</f>
        <v>103</v>
      </c>
      <c r="E59">
        <f t="shared" si="9"/>
        <v>40</v>
      </c>
      <c r="F59">
        <f t="shared" si="9"/>
        <v>2</v>
      </c>
      <c r="G59">
        <f>SUM(C59:F59)</f>
        <v>156</v>
      </c>
    </row>
    <row r="60" spans="2:7" x14ac:dyDescent="0.3">
      <c r="B60" t="s">
        <v>690</v>
      </c>
      <c r="C60" s="15">
        <f>C59/($G$59)</f>
        <v>7.0512820512820512E-2</v>
      </c>
      <c r="D60" s="15">
        <f>D59/($G$59)</f>
        <v>0.66025641025641024</v>
      </c>
      <c r="E60" s="15">
        <f>E59/($G$59)</f>
        <v>0.25641025641025639</v>
      </c>
      <c r="F60" s="15">
        <f>F59/($G$59)</f>
        <v>1.282051282051282E-2</v>
      </c>
      <c r="G60" s="15">
        <f>G59/($G$59)</f>
        <v>1</v>
      </c>
    </row>
    <row r="64" spans="2:7" x14ac:dyDescent="0.3">
      <c r="B64" t="s">
        <v>701</v>
      </c>
      <c r="C64" t="s">
        <v>694</v>
      </c>
      <c r="D64" t="s">
        <v>696</v>
      </c>
      <c r="E64" t="s">
        <v>695</v>
      </c>
    </row>
    <row r="65" spans="1:24" x14ac:dyDescent="0.3">
      <c r="B65">
        <v>2018</v>
      </c>
      <c r="C65">
        <f>C55/G55</f>
        <v>0.16666666666666666</v>
      </c>
      <c r="D65">
        <f>D55/G55</f>
        <v>0.5</v>
      </c>
      <c r="E65">
        <f>E55/G55</f>
        <v>0.33333333333333331</v>
      </c>
    </row>
    <row r="66" spans="1:24" x14ac:dyDescent="0.3">
      <c r="B66">
        <v>2019</v>
      </c>
      <c r="C66">
        <f t="shared" ref="C66:C68" si="10">C56/G56</f>
        <v>9.0909090909090912E-2</v>
      </c>
      <c r="D66">
        <f t="shared" ref="D66:D68" si="11">D56/G56</f>
        <v>0.54545454545454541</v>
      </c>
      <c r="E66">
        <f t="shared" ref="E66:E68" si="12">E56/G56</f>
        <v>0.36363636363636365</v>
      </c>
      <c r="T66" s="15"/>
      <c r="U66" s="15"/>
      <c r="V66" s="15"/>
      <c r="W66" s="15"/>
      <c r="X66" s="15"/>
    </row>
    <row r="67" spans="1:24" x14ac:dyDescent="0.3">
      <c r="B67">
        <v>2020</v>
      </c>
      <c r="C67">
        <f t="shared" si="10"/>
        <v>9.45945945945946E-2</v>
      </c>
      <c r="D67">
        <f t="shared" si="11"/>
        <v>0.70270270270270274</v>
      </c>
      <c r="E67">
        <f t="shared" si="12"/>
        <v>0.20270270270270271</v>
      </c>
    </row>
    <row r="68" spans="1:24" x14ac:dyDescent="0.3">
      <c r="B68" t="s">
        <v>693</v>
      </c>
      <c r="C68">
        <f t="shared" si="10"/>
        <v>0</v>
      </c>
      <c r="D68">
        <f t="shared" si="11"/>
        <v>0.73170731707317072</v>
      </c>
      <c r="E68">
        <f t="shared" si="12"/>
        <v>0.26829268292682928</v>
      </c>
    </row>
    <row r="76" spans="1:24" x14ac:dyDescent="0.3">
      <c r="A76" t="s">
        <v>685</v>
      </c>
      <c r="B76">
        <f>SUM(B78:B200)</f>
        <v>73</v>
      </c>
      <c r="F76" t="s">
        <v>685</v>
      </c>
      <c r="G76">
        <f>SUM(G78:G200)</f>
        <v>23</v>
      </c>
    </row>
    <row r="77" spans="1:24" x14ac:dyDescent="0.3">
      <c r="A77" s="1" t="s">
        <v>719</v>
      </c>
      <c r="B77" s="1" t="s">
        <v>715</v>
      </c>
      <c r="C77" t="s">
        <v>768</v>
      </c>
      <c r="F77" s="1" t="s">
        <v>741</v>
      </c>
      <c r="G77" s="1" t="s">
        <v>715</v>
      </c>
      <c r="H77" t="s">
        <v>768</v>
      </c>
    </row>
    <row r="78" spans="1:24" x14ac:dyDescent="0.3">
      <c r="A78" t="s">
        <v>714</v>
      </c>
      <c r="B78">
        <v>1</v>
      </c>
      <c r="F78" t="s">
        <v>765</v>
      </c>
      <c r="G78">
        <v>1</v>
      </c>
    </row>
    <row r="79" spans="1:24" x14ac:dyDescent="0.3">
      <c r="A79" t="s">
        <v>716</v>
      </c>
      <c r="B79">
        <v>1</v>
      </c>
      <c r="F79" t="s">
        <v>724</v>
      </c>
      <c r="G79">
        <v>2</v>
      </c>
      <c r="H79">
        <v>2</v>
      </c>
    </row>
    <row r="80" spans="1:24" x14ac:dyDescent="0.3">
      <c r="A80" t="s">
        <v>717</v>
      </c>
      <c r="B80">
        <v>1</v>
      </c>
      <c r="F80" t="s">
        <v>757</v>
      </c>
      <c r="G80">
        <v>2</v>
      </c>
      <c r="H80">
        <v>2</v>
      </c>
    </row>
    <row r="81" spans="1:8" x14ac:dyDescent="0.3">
      <c r="A81" t="s">
        <v>718</v>
      </c>
      <c r="B81">
        <v>2</v>
      </c>
      <c r="F81" t="s">
        <v>726</v>
      </c>
      <c r="G81">
        <v>1</v>
      </c>
    </row>
    <row r="82" spans="1:8" x14ac:dyDescent="0.3">
      <c r="A82" t="s">
        <v>37</v>
      </c>
      <c r="B82">
        <v>2</v>
      </c>
      <c r="F82" t="s">
        <v>732</v>
      </c>
      <c r="G82">
        <v>2</v>
      </c>
      <c r="H82">
        <v>2</v>
      </c>
    </row>
    <row r="83" spans="1:8" x14ac:dyDescent="0.3">
      <c r="A83" t="s">
        <v>720</v>
      </c>
      <c r="B83">
        <v>9</v>
      </c>
      <c r="C83">
        <v>1</v>
      </c>
      <c r="F83" t="s">
        <v>733</v>
      </c>
      <c r="G83">
        <v>1</v>
      </c>
    </row>
    <row r="84" spans="1:8" x14ac:dyDescent="0.3">
      <c r="A84" t="s">
        <v>723</v>
      </c>
      <c r="B84">
        <v>4</v>
      </c>
      <c r="C84">
        <v>4</v>
      </c>
      <c r="F84" t="s">
        <v>738</v>
      </c>
      <c r="G84">
        <v>3</v>
      </c>
      <c r="H84">
        <v>1</v>
      </c>
    </row>
    <row r="85" spans="1:8" x14ac:dyDescent="0.3">
      <c r="A85" t="s">
        <v>725</v>
      </c>
      <c r="B85">
        <v>4</v>
      </c>
      <c r="C85">
        <v>4</v>
      </c>
      <c r="F85" t="s">
        <v>745</v>
      </c>
      <c r="G85">
        <v>1</v>
      </c>
    </row>
    <row r="86" spans="1:8" x14ac:dyDescent="0.3">
      <c r="A86" t="s">
        <v>727</v>
      </c>
      <c r="B86">
        <v>1</v>
      </c>
      <c r="F86" t="s">
        <v>746</v>
      </c>
      <c r="G86">
        <v>1</v>
      </c>
    </row>
    <row r="87" spans="1:8" x14ac:dyDescent="0.3">
      <c r="A87" t="s">
        <v>728</v>
      </c>
      <c r="B87">
        <v>6</v>
      </c>
      <c r="C87">
        <v>2</v>
      </c>
      <c r="F87" t="s">
        <v>748</v>
      </c>
      <c r="G87">
        <v>1</v>
      </c>
    </row>
    <row r="88" spans="1:8" x14ac:dyDescent="0.3">
      <c r="A88" t="s">
        <v>729</v>
      </c>
      <c r="B88">
        <v>2</v>
      </c>
      <c r="F88" t="s">
        <v>749</v>
      </c>
      <c r="G88">
        <v>1</v>
      </c>
    </row>
    <row r="89" spans="1:8" x14ac:dyDescent="0.3">
      <c r="A89" t="s">
        <v>730</v>
      </c>
      <c r="B89">
        <v>1</v>
      </c>
      <c r="F89" t="s">
        <v>753</v>
      </c>
      <c r="G89">
        <v>2</v>
      </c>
      <c r="H89">
        <v>2</v>
      </c>
    </row>
    <row r="90" spans="1:8" x14ac:dyDescent="0.3">
      <c r="A90" t="s">
        <v>731</v>
      </c>
      <c r="B90">
        <v>1</v>
      </c>
      <c r="F90" t="s">
        <v>754</v>
      </c>
      <c r="G90">
        <v>1</v>
      </c>
    </row>
    <row r="91" spans="1:8" x14ac:dyDescent="0.3">
      <c r="A91" t="s">
        <v>734</v>
      </c>
      <c r="B91">
        <v>1</v>
      </c>
      <c r="F91" t="s">
        <v>755</v>
      </c>
      <c r="G91">
        <v>1</v>
      </c>
    </row>
    <row r="92" spans="1:8" x14ac:dyDescent="0.3">
      <c r="A92" t="s">
        <v>735</v>
      </c>
      <c r="B92">
        <v>2</v>
      </c>
      <c r="F92" t="s">
        <v>759</v>
      </c>
      <c r="G92">
        <v>1</v>
      </c>
    </row>
    <row r="93" spans="1:8" x14ac:dyDescent="0.3">
      <c r="A93" t="s">
        <v>736</v>
      </c>
      <c r="B93">
        <v>1</v>
      </c>
      <c r="F93" t="s">
        <v>763</v>
      </c>
      <c r="G93">
        <v>1</v>
      </c>
    </row>
    <row r="94" spans="1:8" x14ac:dyDescent="0.3">
      <c r="A94" t="s">
        <v>737</v>
      </c>
      <c r="B94">
        <v>1</v>
      </c>
      <c r="F94" t="s">
        <v>750</v>
      </c>
      <c r="G94">
        <v>1</v>
      </c>
    </row>
    <row r="95" spans="1:8" x14ac:dyDescent="0.3">
      <c r="A95" t="s">
        <v>739</v>
      </c>
      <c r="B95">
        <v>2</v>
      </c>
    </row>
    <row r="96" spans="1:8" x14ac:dyDescent="0.3">
      <c r="A96" t="s">
        <v>740</v>
      </c>
      <c r="B96">
        <v>1</v>
      </c>
    </row>
    <row r="97" spans="1:3" x14ac:dyDescent="0.3">
      <c r="A97" t="s">
        <v>742</v>
      </c>
      <c r="B97">
        <v>1</v>
      </c>
    </row>
    <row r="98" spans="1:3" x14ac:dyDescent="0.3">
      <c r="A98" t="s">
        <v>767</v>
      </c>
      <c r="B98">
        <v>1</v>
      </c>
    </row>
    <row r="99" spans="1:3" x14ac:dyDescent="0.3">
      <c r="A99" t="s">
        <v>743</v>
      </c>
      <c r="B99">
        <v>1</v>
      </c>
    </row>
    <row r="100" spans="1:3" x14ac:dyDescent="0.3">
      <c r="A100" t="s">
        <v>744</v>
      </c>
      <c r="B100">
        <v>5</v>
      </c>
      <c r="C100">
        <v>3</v>
      </c>
    </row>
    <row r="101" spans="1:3" x14ac:dyDescent="0.3">
      <c r="A101" t="s">
        <v>747</v>
      </c>
      <c r="B101">
        <v>2</v>
      </c>
    </row>
    <row r="102" spans="1:3" x14ac:dyDescent="0.3">
      <c r="A102" t="s">
        <v>199</v>
      </c>
      <c r="B102">
        <v>5</v>
      </c>
      <c r="C102">
        <v>3</v>
      </c>
    </row>
    <row r="103" spans="1:3" x14ac:dyDescent="0.3">
      <c r="A103" t="s">
        <v>216</v>
      </c>
      <c r="B103">
        <v>3</v>
      </c>
      <c r="C103">
        <v>5</v>
      </c>
    </row>
    <row r="104" spans="1:3" x14ac:dyDescent="0.3">
      <c r="A104" t="s">
        <v>247</v>
      </c>
      <c r="B104">
        <v>1</v>
      </c>
    </row>
    <row r="105" spans="1:3" x14ac:dyDescent="0.3">
      <c r="A105" t="s">
        <v>751</v>
      </c>
      <c r="B105">
        <v>1</v>
      </c>
    </row>
    <row r="106" spans="1:3" x14ac:dyDescent="0.3">
      <c r="A106" t="s">
        <v>752</v>
      </c>
      <c r="B106">
        <v>2</v>
      </c>
    </row>
    <row r="107" spans="1:3" x14ac:dyDescent="0.3">
      <c r="A107" t="s">
        <v>756</v>
      </c>
      <c r="B107">
        <v>1</v>
      </c>
    </row>
    <row r="108" spans="1:3" x14ac:dyDescent="0.3">
      <c r="A108" t="s">
        <v>758</v>
      </c>
      <c r="B108">
        <v>1</v>
      </c>
    </row>
    <row r="109" spans="1:3" x14ac:dyDescent="0.3">
      <c r="A109" t="s">
        <v>760</v>
      </c>
      <c r="B109">
        <v>1</v>
      </c>
    </row>
    <row r="110" spans="1:3" x14ac:dyDescent="0.3">
      <c r="A110" t="s">
        <v>761</v>
      </c>
      <c r="B110">
        <v>1</v>
      </c>
    </row>
    <row r="111" spans="1:3" x14ac:dyDescent="0.3">
      <c r="A111" t="s">
        <v>762</v>
      </c>
      <c r="B111">
        <v>1</v>
      </c>
    </row>
    <row r="112" spans="1:3" x14ac:dyDescent="0.3">
      <c r="A112" t="s">
        <v>764</v>
      </c>
      <c r="B112">
        <v>1</v>
      </c>
    </row>
    <row r="113" spans="1:2" x14ac:dyDescent="0.3">
      <c r="A113" t="s">
        <v>789</v>
      </c>
      <c r="B113">
        <v>1</v>
      </c>
    </row>
    <row r="114" spans="1:2" x14ac:dyDescent="0.3">
      <c r="A114" t="s">
        <v>790</v>
      </c>
      <c r="B114">
        <v>1</v>
      </c>
    </row>
  </sheetData>
  <conditionalFormatting sqref="F94 A78:A114">
    <cfRule type="duplicateValues" dxfId="0" priority="2"/>
  </conditionalFormatting>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Start Set</vt:lpstr>
      <vt:lpstr>Iteration 1</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Gemeinhardt</dc:creator>
  <cp:lastModifiedBy>Felix Gemeinhardt</cp:lastModifiedBy>
  <dcterms:created xsi:type="dcterms:W3CDTF">2021-04-16T14:40:19Z</dcterms:created>
  <dcterms:modified xsi:type="dcterms:W3CDTF">2022-12-23T16:07:07Z</dcterms:modified>
</cp:coreProperties>
</file>