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mc:AlternateContent xmlns:mc="http://schemas.openxmlformats.org/markup-compatibility/2006">
    <mc:Choice Requires="x15">
      <x15ac:absPath xmlns:x15ac="http://schemas.microsoft.com/office/spreadsheetml/2010/11/ac" url="/Users/rick/Space/Workspace/product-manager/src/main/resources/templates/excel/"/>
    </mc:Choice>
  </mc:AlternateContent>
  <xr:revisionPtr revIDLastSave="0" documentId="13_ncr:1_{3A15DA42-3408-F645-8F3F-724880C9B8B1}" xr6:coauthVersionLast="47" xr6:coauthVersionMax="47" xr10:uidLastSave="{00000000-0000-0000-0000-000000000000}"/>
  <bookViews>
    <workbookView xWindow="1500" yWindow="760" windowWidth="33060" windowHeight="21580" xr2:uid="{00000000-000D-0000-FFFF-FFFF00000000}"/>
  </bookViews>
  <sheets>
    <sheet name="NAME" sheetId="11" r:id="rId1"/>
    <sheet name="采购配置" sheetId="4" state="hidden" r:id="rId2"/>
    <sheet name="to Geo" sheetId="2" state="hidden" r:id="rId3"/>
  </sheets>
  <definedNames>
    <definedName name="_xlnm.Print_Area" localSheetId="0">NAME!$A$1:$F$33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1" l="1"/>
  <c r="K11" i="11"/>
  <c r="E15" i="11" l="1"/>
  <c r="F14" i="11"/>
  <c r="F11" i="11"/>
  <c r="F15" i="11" l="1"/>
  <c r="P26" i="2"/>
  <c r="M26" i="2"/>
  <c r="L26" i="2"/>
  <c r="K26" i="2"/>
  <c r="J26" i="2"/>
  <c r="I26" i="2"/>
  <c r="H26" i="2"/>
  <c r="G26" i="2"/>
  <c r="F26" i="2"/>
  <c r="E26" i="2"/>
  <c r="D26" i="2"/>
  <c r="C26" i="2"/>
  <c r="B26" i="2"/>
  <c r="B28" i="4"/>
</calcChain>
</file>

<file path=xl/sharedStrings.xml><?xml version="1.0" encoding="utf-8"?>
<sst xmlns="http://schemas.openxmlformats.org/spreadsheetml/2006/main" count="586" uniqueCount="173">
  <si>
    <t>Tel:  +86 187 6196 5038  Office Tel: +86 0512 6763 4077  Fax: +86 0512 6763 4077</t>
  </si>
  <si>
    <t>Date :</t>
  </si>
  <si>
    <t>INCO term:</t>
  </si>
  <si>
    <t>Item</t>
  </si>
  <si>
    <t>Product Image</t>
  </si>
  <si>
    <t>Product Name &amp; Specs</t>
  </si>
  <si>
    <r>
      <rPr>
        <b/>
        <sz val="12"/>
        <color theme="1"/>
        <rFont val="Calibri"/>
        <family val="2"/>
      </rPr>
      <t>Selling points</t>
    </r>
    <r>
      <rPr>
        <b/>
        <sz val="12"/>
        <color theme="1"/>
        <rFont val="等线"/>
        <family val="3"/>
        <charset val="134"/>
      </rPr>
      <t>：</t>
    </r>
  </si>
  <si>
    <t>标示磅数</t>
  </si>
  <si>
    <t>8200LBS</t>
  </si>
  <si>
    <t>10000LBS</t>
  </si>
  <si>
    <t>13500LBS</t>
  </si>
  <si>
    <t>12000LBS</t>
  </si>
  <si>
    <t>实际磅数</t>
  </si>
  <si>
    <t>8000LBS</t>
  </si>
  <si>
    <t>9500LBS</t>
  </si>
  <si>
    <t>Product name</t>
  </si>
  <si>
    <t xml:space="preserve"> 8200LBS  Electric Winch Synthetic rope</t>
  </si>
  <si>
    <t xml:space="preserve"> 10000LBS  Electric Winch Synthetic rope (small size)</t>
  </si>
  <si>
    <t xml:space="preserve"> 10000LBS  Electric Winch Synthetic rope</t>
  </si>
  <si>
    <t>13500LBS  Electric Winch synthetic rope (small size)</t>
  </si>
  <si>
    <t>13500LBS  Electric Winch synthetic rope</t>
  </si>
  <si>
    <t>12000LBS  Electric Winch synthetic rope - high speed</t>
  </si>
  <si>
    <t>Part Number:</t>
  </si>
  <si>
    <t>D21643-8200AS</t>
  </si>
  <si>
    <t>D21650-10000AS-S</t>
  </si>
  <si>
    <t>D21650-10000AS</t>
  </si>
  <si>
    <t>D26565-13500AS-S</t>
  </si>
  <si>
    <t>D26565-13500AS</t>
  </si>
  <si>
    <t>D15865-12000AS</t>
  </si>
  <si>
    <t>Motor:</t>
  </si>
  <si>
    <t>5.8hp/4.3kw series –wound</t>
  </si>
  <si>
    <t>6.8hp/5.0kw series –wound</t>
  </si>
  <si>
    <t>8.84HP/6.5KW,  series wound</t>
  </si>
  <si>
    <t>Solenoid:</t>
  </si>
  <si>
    <t>300A</t>
  </si>
  <si>
    <t>400A</t>
  </si>
  <si>
    <t>Cable:</t>
  </si>
  <si>
    <t xml:space="preserve"> Ф9.0 x 15m</t>
  </si>
  <si>
    <t xml:space="preserve"> Ф9.5 x 20m</t>
  </si>
  <si>
    <t xml:space="preserve"> Ф9.5 x 24m</t>
  </si>
  <si>
    <t>Ф10mm x 20m</t>
  </si>
  <si>
    <t>Ф10mm x 24m / Ф12mm x 22m</t>
  </si>
  <si>
    <t>Ф10mm x 24m</t>
  </si>
  <si>
    <r>
      <rPr>
        <sz val="12"/>
        <color rgb="FFFF0000"/>
        <rFont val="Calibri"/>
        <family val="2"/>
      </rPr>
      <t xml:space="preserve">Packing  Dimensions
 </t>
    </r>
    <r>
      <rPr>
        <sz val="12"/>
        <color rgb="FFFF0000"/>
        <rFont val="SimSun"/>
        <charset val="134"/>
      </rPr>
      <t>（</t>
    </r>
    <r>
      <rPr>
        <sz val="12"/>
        <color rgb="FFFF0000"/>
        <rFont val="Calibri"/>
        <family val="2"/>
      </rPr>
      <t>L×W×H</t>
    </r>
    <r>
      <rPr>
        <sz val="12"/>
        <color rgb="FFFF0000"/>
        <rFont val="SimSun"/>
        <charset val="134"/>
      </rPr>
      <t>）</t>
    </r>
    <r>
      <rPr>
        <sz val="12"/>
        <color rgb="FFFF0000"/>
        <rFont val="Calibri"/>
        <family val="2"/>
      </rPr>
      <t>:</t>
    </r>
  </si>
  <si>
    <t xml:space="preserve"> 500mm x 280mm x 330mm</t>
  </si>
  <si>
    <t>625mm x 220mm x 350mm</t>
  </si>
  <si>
    <r>
      <rPr>
        <sz val="12"/>
        <color rgb="FFFF0000"/>
        <rFont val="Calibri"/>
        <family val="2"/>
      </rPr>
      <t>25.2"×14.6"×10.2"</t>
    </r>
    <r>
      <rPr>
        <sz val="12"/>
        <color rgb="FFFF0000"/>
        <rFont val="等线"/>
        <family val="3"/>
        <charset val="134"/>
      </rPr>
      <t>（</t>
    </r>
    <r>
      <rPr>
        <sz val="12"/>
        <color rgb="FFFF0000"/>
        <rFont val="Calibri"/>
        <family val="2"/>
      </rPr>
      <t>640mm × 370mm × 260mm</t>
    </r>
    <r>
      <rPr>
        <sz val="12"/>
        <color rgb="FFFF0000"/>
        <rFont val="等线"/>
        <family val="3"/>
        <charset val="134"/>
      </rPr>
      <t>）</t>
    </r>
  </si>
  <si>
    <t>G.W (kg):</t>
  </si>
  <si>
    <t>29 ?</t>
  </si>
  <si>
    <t>29.5?</t>
  </si>
  <si>
    <t>Fairlead:</t>
  </si>
  <si>
    <t>Aluminum Hawse Fairlead</t>
  </si>
  <si>
    <t>Aluminum Hawse Fairlead/Tiger teeth fairlead</t>
  </si>
  <si>
    <t>Finish:</t>
  </si>
  <si>
    <t>Painting: Black/Orange</t>
  </si>
  <si>
    <t>Recommended Battery:</t>
  </si>
  <si>
    <t>650CCA Minimum</t>
  </si>
  <si>
    <t>Battery Leader:</t>
  </si>
  <si>
    <t>2 gauge,72"(1.83m)</t>
  </si>
  <si>
    <t>Control leader:</t>
  </si>
  <si>
    <t>Remote switch, 12ft(3.7m)lead</t>
  </si>
  <si>
    <t>Gear Train:</t>
  </si>
  <si>
    <t>3 Stage planetary</t>
  </si>
  <si>
    <t>Gear Ratio:</t>
  </si>
  <si>
    <t>216/1</t>
  </si>
  <si>
    <t>265/1</t>
  </si>
  <si>
    <t>158/1</t>
  </si>
  <si>
    <t>Mounting Bolt Pattern:</t>
  </si>
  <si>
    <t>6.50±0.010" × 4.50±0.010" (165mm × 114.3mm)</t>
  </si>
  <si>
    <t>10.00±0.015" × 4.50±0.010" (254mm × 114.3mm)</t>
  </si>
  <si>
    <t>Clutch:</t>
  </si>
  <si>
    <t>Pull &amp; Turn Gear</t>
  </si>
  <si>
    <t>Pull &amp; Turn Gear / Sliding Ring Gear</t>
  </si>
  <si>
    <t>Remote Control:</t>
  </si>
  <si>
    <t>Included</t>
  </si>
  <si>
    <t>Control handle：</t>
  </si>
  <si>
    <t>Plstic (ABS)</t>
  </si>
  <si>
    <t>Plstic (ABS)/Rubber (NBR)</t>
  </si>
  <si>
    <t>Brake:</t>
  </si>
  <si>
    <t>Mechanical brake</t>
  </si>
  <si>
    <t>Hook:</t>
  </si>
  <si>
    <t>nomal 3/8" hook</t>
  </si>
  <si>
    <t>nomal 3/8" hook / D-hook</t>
  </si>
  <si>
    <t>Performance:</t>
  </si>
  <si>
    <t xml:space="preserve">12V DC </t>
  </si>
  <si>
    <t>12V DC</t>
  </si>
  <si>
    <t>12V DC /24V DC</t>
  </si>
  <si>
    <t>Drum Size:</t>
  </si>
  <si>
    <t xml:space="preserve">Diameter 2.52" × Lenght5.3" (64mm × 135mm) </t>
  </si>
  <si>
    <t xml:space="preserve">Diameter 2.52" × Lenght8.82" (64mm × 224mm) </t>
  </si>
  <si>
    <t>Ex-work Price</t>
  </si>
  <si>
    <t>数量</t>
  </si>
  <si>
    <t>FOB Cost</t>
  </si>
  <si>
    <t>Total cost</t>
  </si>
  <si>
    <t>Remarks</t>
  </si>
  <si>
    <t xml:space="preserve">1. All the above winches includes the accessaries: 1).cable remote control; 2).wireless remote control;  3).hook; 4).screws; 5). Aluminum hawse (Black color )   </t>
  </si>
  <si>
    <t>2. The above price is based on FOB terms.</t>
  </si>
  <si>
    <t>3. All the control  box is removable</t>
  </si>
  <si>
    <t>4. The color of synthetic rope is normally configured based on the overall color of winch, e.g, if the winch is orange color, normally we select the grey color, and if the winch is black, we can recommend the red one or the grey one, you choose.</t>
  </si>
  <si>
    <t>DAO Winch list to Geo</t>
  </si>
  <si>
    <t>Date: Feb 10th, 2021</t>
  </si>
  <si>
    <t>Rated Line Pull:</t>
  </si>
  <si>
    <t>9000LBS</t>
  </si>
  <si>
    <t>13000LBS</t>
  </si>
  <si>
    <t>8000LBS Electric Winch Steel Cable</t>
  </si>
  <si>
    <t xml:space="preserve"> 8000LBS  Electric Winch Synthetic rope</t>
  </si>
  <si>
    <t>9500LBS Electric Winch Steel Cable</t>
  </si>
  <si>
    <t xml:space="preserve"> 9500LBS  Electric Winch Synthetic rope</t>
  </si>
  <si>
    <t xml:space="preserve"> 12000LBS  Electric Winch steel cable</t>
  </si>
  <si>
    <t>12000LBS  Electric Winch synthetic rope</t>
  </si>
  <si>
    <t xml:space="preserve"> 12000LBS  Electric Winch steel cable- high speed</t>
  </si>
  <si>
    <t xml:space="preserve"> 12000LBS  Electric Winch steel cable </t>
  </si>
  <si>
    <t xml:space="preserve"> 13000LBS  Electric Winch steel cable </t>
  </si>
  <si>
    <t>13000LBS  Electric Winch synthetic rope</t>
  </si>
  <si>
    <t xml:space="preserve"> 13500LBS  Electric Winch steel cable</t>
  </si>
  <si>
    <t>D21645-8000A</t>
  </si>
  <si>
    <t>D21645-8000AS</t>
  </si>
  <si>
    <t>D21645-9000A</t>
  </si>
  <si>
    <t>D21645-9000AS</t>
  </si>
  <si>
    <t>D21650-1000A</t>
  </si>
  <si>
    <t>D21655-12000A</t>
  </si>
  <si>
    <t>D21655-12000AS</t>
  </si>
  <si>
    <t>D15865-12000A</t>
  </si>
  <si>
    <t>D26555-12000A</t>
  </si>
  <si>
    <t>D26555-12000AS</t>
  </si>
  <si>
    <t>D26555-13000A</t>
  </si>
  <si>
    <t>D26555-13000AS</t>
  </si>
  <si>
    <t>D26555-13500A</t>
  </si>
  <si>
    <t>6.12hp/4.5kw series wound</t>
  </si>
  <si>
    <t>6.8hp/5.0kw series wound</t>
  </si>
  <si>
    <t>7.4HP/5.5KW, series wound</t>
  </si>
  <si>
    <t>Ф8.5 x 15 m</t>
  </si>
  <si>
    <t>Ф8.5x 24 m</t>
  </si>
  <si>
    <t xml:space="preserve"> Ф9.0 x 24m</t>
  </si>
  <si>
    <t>Ф9.0x 24 m</t>
  </si>
  <si>
    <t>Ф9.5mm x 24m</t>
  </si>
  <si>
    <r>
      <rPr>
        <sz val="12"/>
        <rFont val="Calibri"/>
        <family val="2"/>
      </rPr>
      <t xml:space="preserve">Packing  Dimensions
 </t>
    </r>
    <r>
      <rPr>
        <sz val="12"/>
        <rFont val="SimSun"/>
        <charset val="134"/>
      </rPr>
      <t>（</t>
    </r>
    <r>
      <rPr>
        <sz val="12"/>
        <rFont val="Calibri"/>
        <family val="2"/>
      </rPr>
      <t>L×W×H</t>
    </r>
    <r>
      <rPr>
        <sz val="12"/>
        <rFont val="SimSun"/>
        <charset val="134"/>
      </rPr>
      <t>）</t>
    </r>
    <r>
      <rPr>
        <sz val="12"/>
        <rFont val="Calibri"/>
        <family val="2"/>
      </rPr>
      <t>:</t>
    </r>
  </si>
  <si>
    <t xml:space="preserve"> 625mm x 220mm x 350mm</t>
  </si>
  <si>
    <r>
      <rPr>
        <sz val="12"/>
        <rFont val="Calibri"/>
        <family val="2"/>
      </rPr>
      <t>25.2"×14.6"×10.2"</t>
    </r>
    <r>
      <rPr>
        <sz val="12"/>
        <rFont val="等线"/>
        <family val="3"/>
        <charset val="134"/>
      </rPr>
      <t>（</t>
    </r>
    <r>
      <rPr>
        <sz val="12"/>
        <rFont val="Calibri"/>
        <family val="2"/>
      </rPr>
      <t>640mm × 370mm × 260mm</t>
    </r>
    <r>
      <rPr>
        <sz val="12"/>
        <rFont val="等线"/>
        <family val="3"/>
        <charset val="134"/>
      </rPr>
      <t>）</t>
    </r>
  </si>
  <si>
    <t>4-Way Roller Fairlead</t>
  </si>
  <si>
    <t>Painting: Orange</t>
  </si>
  <si>
    <t xml:space="preserve">Pull &amp; Turn Gear </t>
  </si>
  <si>
    <t>normal 3/8" hook / D-hook</t>
  </si>
  <si>
    <t xml:space="preserve">Diameter 2.52" × Lenght8.66" (64mm × 220mm) </t>
  </si>
  <si>
    <t xml:space="preserve">Diameter 2.52" × Lenght8.82" (64mm × 220mm) </t>
  </si>
  <si>
    <t xml:space="preserve">Diameter 2.52" × Length 8.66" (64mm × 220mm) </t>
  </si>
  <si>
    <t>ex-work Price (USD)</t>
  </si>
  <si>
    <t>Quantity</t>
  </si>
  <si>
    <t>1. All the above winches includes the accessaries: 1).cable control; 2).wireless remote control;  3).hooks; 4).screws; 5). Red ribbon</t>
  </si>
  <si>
    <t>2. The above price is based on EXW term, FOB/CIF/DAP/DDP service can be provided per customer request.</t>
  </si>
  <si>
    <t>Packing information:</t>
    <phoneticPr fontId="30" type="noConversion"/>
  </si>
  <si>
    <t>RM203,2F,No.214 Kuachun Road, Suzhou industrial park, Jiangsu, 215121 China</t>
    <phoneticPr fontId="30" type="noConversion"/>
  </si>
  <si>
    <t>Remarks:</t>
    <phoneticPr fontId="30" type="noConversion"/>
  </si>
  <si>
    <t>1. Sample order payment term: 100% upon order confirmation</t>
  </si>
  <si>
    <t xml:space="preserve">Production lead time: </t>
    <phoneticPr fontId="30" type="noConversion"/>
  </si>
  <si>
    <t>Suzhou Compass Machinery &amp; Electric Co., Ltd</t>
    <phoneticPr fontId="30" type="noConversion"/>
  </si>
  <si>
    <t>Optional functions and extra cost</t>
    <phoneticPr fontId="30" type="noConversion"/>
  </si>
  <si>
    <t>Quotation</t>
  </si>
  <si>
    <t>2. Bulk order payment term: 30% upon order confirmation,70% before shipping</t>
  </si>
  <si>
    <t>MOQ
(pcs)</t>
    <phoneticPr fontId="30" type="noConversion"/>
  </si>
  <si>
    <t>Certificates:</t>
    <phoneticPr fontId="30" type="noConversion"/>
  </si>
  <si>
    <t>Quotation No.:</t>
    <phoneticPr fontId="30" type="noConversion"/>
  </si>
  <si>
    <t>Unit Price
(USD)</t>
    <phoneticPr fontId="30" type="noConversion"/>
  </si>
  <si>
    <t>Total Amount
(USD)</t>
    <phoneticPr fontId="30" type="noConversion"/>
  </si>
  <si>
    <t>Total Amount(USD)</t>
    <phoneticPr fontId="30" type="noConversion"/>
  </si>
  <si>
    <t>FOB</t>
  </si>
  <si>
    <t xml:space="preserve">MOQ: </t>
  </si>
  <si>
    <t>$</t>
  </si>
  <si>
    <t>进价</t>
  </si>
  <si>
    <t>税</t>
  </si>
  <si>
    <t>利润率</t>
  </si>
  <si>
    <t>汇率</t>
  </si>
  <si>
    <t>报价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</si>
</sst>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US$&quot;#,##0.00_);[Red]\(&quot;US$&quot;#,##0.00\)"/>
  </numFmts>
  <fonts count="39">
    <font>
      <sz val="12"/>
      <color theme="1"/>
      <name val="Calibri"/>
      <charset val="134"/>
      <scheme val="minor"/>
    </font>
    <font>
      <sz val="12"/>
      <name val="Calibri"/>
      <family val="3"/>
      <charset val="134"/>
      <scheme val="minor"/>
    </font>
    <font>
      <sz val="12"/>
      <name val="Calibri"/>
      <family val="2"/>
    </font>
    <font>
      <b/>
      <sz val="14"/>
      <name val="Calibri"/>
      <family val="2"/>
    </font>
    <font>
      <b/>
      <sz val="12"/>
      <name val="Calibri"/>
      <family val="2"/>
    </font>
    <font>
      <b/>
      <sz val="12"/>
      <color theme="1"/>
      <name val="Calibri"/>
      <family val="3"/>
      <charset val="134"/>
      <scheme val="minor"/>
    </font>
    <font>
      <sz val="12"/>
      <color rgb="FFFF0000"/>
      <name val="Calibri"/>
      <family val="3"/>
      <charset val="134"/>
      <scheme val="minor"/>
    </font>
    <font>
      <sz val="12"/>
      <color theme="1"/>
      <name val="Calibri"/>
      <family val="2"/>
    </font>
    <font>
      <b/>
      <sz val="12"/>
      <color rgb="FF000000"/>
      <name val="Calibri"/>
      <family val="2"/>
    </font>
    <font>
      <sz val="12"/>
      <color rgb="FF000000"/>
      <name val="Calibri"/>
      <family val="2"/>
    </font>
    <font>
      <sz val="12"/>
      <color rgb="FF221E1F"/>
      <name val="Calibri"/>
      <family val="2"/>
    </font>
    <font>
      <sz val="12"/>
      <color rgb="FFFF0000"/>
      <name val="Calibri"/>
      <family val="2"/>
    </font>
    <font>
      <sz val="12"/>
      <color theme="1"/>
      <name val="Calibri"/>
      <family val="3"/>
      <charset val="134"/>
      <scheme val="minor"/>
    </font>
    <font>
      <sz val="11"/>
      <color theme="1"/>
      <name val="Calibri"/>
      <family val="3"/>
      <charset val="134"/>
      <scheme val="minor"/>
    </font>
    <font>
      <b/>
      <sz val="18"/>
      <name val="Calibri"/>
      <family val="2"/>
    </font>
    <font>
      <sz val="11"/>
      <name val="Calibri"/>
      <family val="2"/>
    </font>
    <font>
      <b/>
      <sz val="14"/>
      <color theme="1"/>
      <name val="Calibri"/>
      <family val="3"/>
      <charset val="134"/>
      <scheme val="minor"/>
    </font>
    <font>
      <b/>
      <sz val="11"/>
      <color theme="1"/>
      <name val="Calibri"/>
      <family val="3"/>
      <charset val="134"/>
      <scheme val="minor"/>
    </font>
    <font>
      <b/>
      <sz val="11"/>
      <name val="Calibri"/>
      <family val="2"/>
    </font>
    <font>
      <sz val="11"/>
      <color theme="1"/>
      <name val="Calibri"/>
      <family val="2"/>
    </font>
    <font>
      <b/>
      <sz val="11"/>
      <color rgb="FF000000"/>
      <name val="Calibri"/>
      <family val="2"/>
    </font>
    <font>
      <b/>
      <sz val="12"/>
      <color theme="1"/>
      <name val="Calibri"/>
      <family val="2"/>
    </font>
    <font>
      <b/>
      <sz val="20"/>
      <color theme="1"/>
      <name val="Calibri"/>
      <family val="3"/>
      <charset val="134"/>
      <scheme val="minor"/>
    </font>
    <font>
      <sz val="12"/>
      <name val="新細明體"/>
      <family val="1"/>
      <charset val="136"/>
    </font>
    <font>
      <sz val="12"/>
      <name val="SimSun"/>
      <charset val="134"/>
    </font>
    <font>
      <sz val="12"/>
      <name val="等线"/>
      <family val="3"/>
      <charset val="134"/>
    </font>
    <font>
      <sz val="12"/>
      <color rgb="FFFF0000"/>
      <name val="SimSun"/>
      <charset val="134"/>
    </font>
    <font>
      <sz val="12"/>
      <color rgb="FFFF0000"/>
      <name val="等线"/>
      <family val="3"/>
      <charset val="134"/>
    </font>
    <font>
      <b/>
      <sz val="11"/>
      <color theme="1"/>
      <name val="Calibri"/>
      <family val="2"/>
    </font>
    <font>
      <b/>
      <sz val="12"/>
      <color theme="1"/>
      <name val="等线"/>
      <family val="3"/>
      <charset val="134"/>
    </font>
    <font>
      <sz val="9"/>
      <name val="Calibri"/>
      <family val="3"/>
      <charset val="134"/>
      <scheme val="minor"/>
    </font>
    <font>
      <sz val="10"/>
      <color theme="1"/>
      <name val="Arial"/>
      <family val="2"/>
    </font>
    <font>
      <sz val="14"/>
      <color rgb="FF000000"/>
      <name val="Calibri"/>
      <family val="2"/>
    </font>
    <font>
      <sz val="11"/>
      <color indexed="18"/>
      <name val="Calibri"/>
      <family val="2"/>
    </font>
    <font>
      <sz val="11"/>
      <color rgb="FF000000"/>
      <name val="Calibri"/>
      <family val="2"/>
    </font>
    <font>
      <b/>
      <sz val="16"/>
      <color rgb="FF000000"/>
      <name val="Calibri"/>
      <family val="2"/>
    </font>
    <font>
      <b/>
      <i/>
      <sz val="14"/>
      <color rgb="FF000000"/>
      <name val="Calibri"/>
      <family val="2"/>
    </font>
    <font>
      <b/>
      <sz val="11"/>
      <color rgb="FFFF0000"/>
      <name val="Calibri"/>
      <family val="3"/>
      <charset val="134"/>
      <scheme val="minor"/>
    </font>
    <font>
      <sz val="11"/>
      <name val="宋体"/>
      <family val="2"/>
      <charset val="134"/>
    </font>
  </fonts>
  <fills count="7">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39994506668294322"/>
        <bgColor indexed="64"/>
      </patternFill>
    </fill>
    <fill>
      <patternFill patternType="solid">
        <fgColor theme="0" tint="-4.9989318521683403E-2"/>
        <bgColor indexed="64"/>
      </patternFill>
    </fill>
  </fills>
  <borders count="19">
    <border>
      <left/>
      <right/>
      <top/>
      <bottom/>
      <diagonal/>
    </border>
    <border>
      <left style="thin">
        <color auto="1"/>
      </left>
      <right style="thin">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bottom style="thin">
        <color auto="1"/>
      </bottom>
      <diagonal/>
    </border>
    <border>
      <left style="double">
        <color auto="1"/>
      </left>
      <right style="thin">
        <color auto="1"/>
      </right>
      <top/>
      <bottom/>
      <diagonal/>
    </border>
    <border>
      <left/>
      <right/>
      <top style="thin">
        <color auto="1"/>
      </top>
      <bottom style="thin">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right/>
      <top style="thin">
        <color auto="1"/>
      </top>
      <bottom/>
      <diagonal/>
    </border>
    <border>
      <left/>
      <right/>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23" fillId="0" borderId="0"/>
    <xf numFmtId="0" fontId="13" fillId="0" borderId="0">
      <alignment vertical="center"/>
    </xf>
    <xf numFmtId="0" fontId="12" fillId="0" borderId="0">
      <alignment vertical="center"/>
    </xf>
  </cellStyleXfs>
  <cellXfs count="144">
    <xf numFmtId="0" fontId="0" fillId="0" borderId="0" xfId="0">
      <alignment vertical="center"/>
    </xf>
    <xf numFmtId="1" fontId="1" fillId="0" borderId="0" xfId="0" applyNumberFormat="1" applyFont="1">
      <alignment vertical="center"/>
    </xf>
    <xf numFmtId="0" fontId="2" fillId="0" borderId="0" xfId="0" applyFont="1" applyAlignment="1"/>
    <xf numFmtId="0" fontId="1" fillId="0" borderId="0" xfId="0" applyFont="1">
      <alignment vertical="center"/>
    </xf>
    <xf numFmtId="0" fontId="3" fillId="0" borderId="0" xfId="0" applyFont="1" applyAlignment="1">
      <alignment horizontal="left" vertical="center"/>
    </xf>
    <xf numFmtId="0" fontId="4" fillId="0" borderId="0" xfId="0" applyFont="1" applyAlignment="1"/>
    <xf numFmtId="0" fontId="4" fillId="0" borderId="0" xfId="0" applyFont="1" applyAlignment="1">
      <alignment horizontal="center" vertical="center"/>
    </xf>
    <xf numFmtId="0" fontId="4" fillId="0" borderId="0" xfId="0" applyFont="1">
      <alignment vertical="center"/>
    </xf>
    <xf numFmtId="0" fontId="2" fillId="0" borderId="1" xfId="0" applyFont="1" applyBorder="1">
      <alignmen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1" xfId="0" applyFont="1" applyBorder="1" applyAlignment="1">
      <alignment vertical="center" wrapText="1"/>
    </xf>
    <xf numFmtId="0" fontId="2" fillId="0" borderId="5" xfId="0" applyFont="1" applyBorder="1" applyAlignment="1">
      <alignment horizontal="left" vertical="center" wrapText="1"/>
    </xf>
    <xf numFmtId="1" fontId="2" fillId="0" borderId="1" xfId="0" applyNumberFormat="1" applyFont="1" applyBorder="1" applyAlignment="1">
      <alignment vertical="center" wrapText="1"/>
    </xf>
    <xf numFmtId="1" fontId="2"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0" fontId="2" fillId="0" borderId="6" xfId="0" applyFont="1" applyBorder="1">
      <alignment vertical="center"/>
    </xf>
    <xf numFmtId="0" fontId="1" fillId="0" borderId="1" xfId="0" applyFont="1" applyBorder="1">
      <alignment vertical="center"/>
    </xf>
    <xf numFmtId="0" fontId="2" fillId="0" borderId="0" xfId="0" applyFont="1">
      <alignment vertical="center"/>
    </xf>
    <xf numFmtId="0" fontId="2" fillId="0" borderId="7" xfId="0" applyFont="1" applyBorder="1" applyAlignment="1">
      <alignment horizontal="left" vertical="center" wrapText="1"/>
    </xf>
    <xf numFmtId="0" fontId="2" fillId="0" borderId="1" xfId="0" applyFont="1" applyBorder="1" applyAlignment="1"/>
    <xf numFmtId="1" fontId="2" fillId="0" borderId="1" xfId="0" applyNumberFormat="1" applyFont="1" applyBorder="1">
      <alignment vertical="center"/>
    </xf>
    <xf numFmtId="0" fontId="5" fillId="0" borderId="0" xfId="0" applyFont="1">
      <alignment vertical="center"/>
    </xf>
    <xf numFmtId="0" fontId="6" fillId="0" borderId="0" xfId="0" applyFont="1">
      <alignment vertical="center"/>
    </xf>
    <xf numFmtId="0" fontId="7" fillId="0" borderId="0" xfId="0" applyFont="1" applyAlignment="1"/>
    <xf numFmtId="0" fontId="8" fillId="2" borderId="1" xfId="0" applyFont="1" applyFill="1" applyBorder="1">
      <alignment vertical="center"/>
    </xf>
    <xf numFmtId="0" fontId="8" fillId="2" borderId="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1" xfId="0" applyFont="1" applyFill="1" applyBorder="1">
      <alignment vertical="center"/>
    </xf>
    <xf numFmtId="0" fontId="7" fillId="2" borderId="1" xfId="0" applyFont="1" applyFill="1" applyBorder="1">
      <alignment vertical="center"/>
    </xf>
    <xf numFmtId="0" fontId="10"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7" fillId="0" borderId="1" xfId="0" applyFont="1" applyBorder="1" applyAlignment="1">
      <alignment horizontal="left" vertical="center" wrapText="1"/>
    </xf>
    <xf numFmtId="0" fontId="11" fillId="3" borderId="1" xfId="0" applyFont="1" applyFill="1" applyBorder="1" applyAlignment="1">
      <alignment vertical="center" wrapText="1"/>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2" fillId="2" borderId="1" xfId="0" applyFont="1" applyFill="1" applyBorder="1">
      <alignment vertical="center"/>
    </xf>
    <xf numFmtId="0" fontId="2" fillId="2" borderId="1" xfId="0" applyFont="1" applyFill="1" applyBorder="1" applyAlignment="1">
      <alignment horizontal="left" vertical="center" wrapText="1"/>
    </xf>
    <xf numFmtId="0" fontId="11" fillId="0" borderId="1" xfId="0" applyFont="1" applyBorder="1" applyAlignment="1">
      <alignment horizontal="left" vertical="center" wrapText="1"/>
    </xf>
    <xf numFmtId="0" fontId="9" fillId="2" borderId="1" xfId="0" applyFont="1" applyFill="1" applyBorder="1" applyAlignment="1">
      <alignment vertical="center" wrapText="1"/>
    </xf>
    <xf numFmtId="0" fontId="11" fillId="2" borderId="1" xfId="0" applyFont="1" applyFill="1" applyBorder="1">
      <alignment vertical="center"/>
    </xf>
    <xf numFmtId="0" fontId="7" fillId="0" borderId="1" xfId="0" applyFont="1" applyBorder="1">
      <alignment vertical="center"/>
    </xf>
    <xf numFmtId="0" fontId="0" fillId="0" borderId="1" xfId="0" applyBorder="1">
      <alignment vertical="center"/>
    </xf>
    <xf numFmtId="0" fontId="0" fillId="0" borderId="1" xfId="0" applyBorder="1" applyAlignment="1">
      <alignment horizontal="center" vertical="center"/>
    </xf>
    <xf numFmtId="0" fontId="7" fillId="0" borderId="0" xfId="0" applyFont="1">
      <alignment vertical="center"/>
    </xf>
    <xf numFmtId="0" fontId="7" fillId="0" borderId="0" xfId="0" applyFont="1" applyAlignment="1">
      <alignment horizontal="center" vertical="center"/>
    </xf>
    <xf numFmtId="0" fontId="12" fillId="0" borderId="0" xfId="0" applyFont="1">
      <alignment vertical="center"/>
    </xf>
    <xf numFmtId="0" fontId="13" fillId="0" borderId="0" xfId="0" applyFont="1" applyAlignment="1">
      <alignment horizontal="left" vertical="top"/>
    </xf>
    <xf numFmtId="0" fontId="0" fillId="0" borderId="0" xfId="0" applyAlignment="1">
      <alignment horizontal="left" vertical="top"/>
    </xf>
    <xf numFmtId="1" fontId="20" fillId="0" borderId="1" xfId="0" applyNumberFormat="1" applyFont="1" applyBorder="1" applyAlignment="1">
      <alignment horizontal="center" vertical="center" shrinkToFit="1"/>
    </xf>
    <xf numFmtId="1" fontId="20" fillId="0" borderId="1" xfId="0" applyNumberFormat="1" applyFont="1" applyBorder="1" applyAlignment="1">
      <alignment vertical="center" shrinkToFit="1"/>
    </xf>
    <xf numFmtId="0" fontId="18" fillId="0" borderId="1" xfId="0" applyFont="1" applyBorder="1" applyAlignment="1">
      <alignment horizontal="left" vertical="center" wrapText="1"/>
    </xf>
    <xf numFmtId="0" fontId="15" fillId="0" borderId="9" xfId="0" applyFont="1" applyBorder="1">
      <alignment vertical="center"/>
    </xf>
    <xf numFmtId="0" fontId="5" fillId="0" borderId="0" xfId="0" applyFont="1" applyAlignment="1">
      <alignment horizontal="left" vertical="top"/>
    </xf>
    <xf numFmtId="0" fontId="17" fillId="0" borderId="0" xfId="0" applyFont="1" applyAlignment="1">
      <alignment horizontal="left" vertical="top"/>
    </xf>
    <xf numFmtId="0" fontId="0" fillId="0" borderId="11" xfId="0" applyBorder="1">
      <alignment vertical="center"/>
    </xf>
    <xf numFmtId="0" fontId="21" fillId="4" borderId="3" xfId="0" applyFont="1" applyFill="1" applyBorder="1">
      <alignment vertical="center"/>
    </xf>
    <xf numFmtId="0" fontId="15" fillId="4" borderId="4" xfId="0" applyFont="1" applyFill="1" applyBorder="1" applyAlignment="1">
      <alignment vertical="center" wrapText="1"/>
    </xf>
    <xf numFmtId="0" fontId="19" fillId="0" borderId="0" xfId="0" applyFont="1" applyAlignment="1">
      <alignment horizontal="center" vertical="top"/>
    </xf>
    <xf numFmtId="0" fontId="7" fillId="0" borderId="0" xfId="0" applyFont="1" applyAlignment="1">
      <alignment horizontal="center" vertical="top"/>
    </xf>
    <xf numFmtId="164" fontId="7" fillId="0" borderId="10" xfId="0" applyNumberFormat="1" applyFont="1" applyBorder="1" applyAlignment="1">
      <alignment horizontal="center" vertical="center"/>
    </xf>
    <xf numFmtId="0" fontId="7" fillId="0" borderId="12" xfId="0" applyFont="1" applyBorder="1" applyAlignment="1">
      <alignment horizontal="center" vertical="center"/>
    </xf>
    <xf numFmtId="0" fontId="19" fillId="0" borderId="10" xfId="0" applyFont="1" applyBorder="1" applyAlignment="1">
      <alignment horizontal="left" vertical="center"/>
    </xf>
    <xf numFmtId="0" fontId="15" fillId="0" borderId="0" xfId="0" applyFont="1">
      <alignment vertical="center"/>
    </xf>
    <xf numFmtId="0" fontId="19" fillId="0" borderId="0" xfId="0" applyFont="1" applyAlignment="1">
      <alignment horizontal="left" vertical="center"/>
    </xf>
    <xf numFmtId="0" fontId="19" fillId="0" borderId="0" xfId="0" applyFont="1" applyAlignment="1">
      <alignment horizontal="center" vertical="center"/>
    </xf>
    <xf numFmtId="0" fontId="18" fillId="0" borderId="0" xfId="0" applyFont="1">
      <alignment vertical="center"/>
    </xf>
    <xf numFmtId="38" fontId="34" fillId="0" borderId="1" xfId="0" applyNumberFormat="1" applyFont="1" applyBorder="1" applyAlignment="1">
      <alignment horizontal="center" vertical="center" shrinkToFit="1"/>
    </xf>
    <xf numFmtId="0" fontId="19" fillId="0" borderId="0" xfId="0" applyFont="1" applyAlignment="1">
      <alignment horizontal="right" vertical="top"/>
    </xf>
    <xf numFmtId="0" fontId="12" fillId="0" borderId="0" xfId="3" applyAlignment="1">
      <alignment horizontal="left" vertical="top"/>
    </xf>
    <xf numFmtId="0" fontId="19" fillId="0" borderId="0" xfId="3" applyFont="1">
      <alignment vertical="center"/>
    </xf>
    <xf numFmtId="164" fontId="7" fillId="0" borderId="0" xfId="0" applyNumberFormat="1" applyFont="1" applyAlignment="1">
      <alignment horizontal="center" vertical="center"/>
    </xf>
    <xf numFmtId="0" fontId="28" fillId="4" borderId="3" xfId="0" applyFont="1" applyFill="1" applyBorder="1">
      <alignment vertical="center"/>
    </xf>
    <xf numFmtId="164" fontId="32" fillId="0" borderId="13" xfId="0" applyNumberFormat="1" applyFont="1" applyBorder="1" applyAlignment="1">
      <alignment horizontal="center" vertical="center" shrinkToFit="1"/>
    </xf>
    <xf numFmtId="0" fontId="28" fillId="4" borderId="14" xfId="0" applyFont="1" applyFill="1" applyBorder="1" applyAlignment="1">
      <alignment horizontal="left" vertical="center"/>
    </xf>
    <xf numFmtId="0" fontId="28" fillId="4" borderId="16" xfId="0" applyFont="1" applyFill="1" applyBorder="1" applyAlignment="1">
      <alignment horizontal="center" vertical="center"/>
    </xf>
    <xf numFmtId="0" fontId="28" fillId="4" borderId="15" xfId="0" applyFont="1" applyFill="1" applyBorder="1" applyAlignment="1">
      <alignment horizontal="center" vertical="center"/>
    </xf>
    <xf numFmtId="0" fontId="7" fillId="0" borderId="17" xfId="0" applyFont="1" applyBorder="1" applyAlignment="1">
      <alignment horizontal="center" vertical="center"/>
    </xf>
    <xf numFmtId="0" fontId="15" fillId="0" borderId="0" xfId="0" applyFont="1" applyAlignment="1">
      <alignment vertical="center" wrapText="1"/>
    </xf>
    <xf numFmtId="0" fontId="31" fillId="0" borderId="0" xfId="0" applyFont="1">
      <alignment vertical="center"/>
    </xf>
    <xf numFmtId="0" fontId="19" fillId="0" borderId="0" xfId="3" applyFont="1" applyAlignment="1">
      <alignment horizontal="center" vertical="top"/>
    </xf>
    <xf numFmtId="0" fontId="4" fillId="5" borderId="1" xfId="3" applyFont="1" applyFill="1" applyBorder="1" applyAlignment="1">
      <alignment vertical="center" wrapText="1"/>
    </xf>
    <xf numFmtId="0" fontId="21" fillId="5" borderId="1" xfId="3" applyFont="1" applyFill="1" applyBorder="1" applyAlignment="1">
      <alignment vertical="center" wrapText="1"/>
    </xf>
    <xf numFmtId="0" fontId="19" fillId="0" borderId="0" xfId="3" applyFont="1" applyAlignment="1">
      <alignment horizontal="left" vertical="center"/>
    </xf>
    <xf numFmtId="0" fontId="33" fillId="0" borderId="0" xfId="3" applyFont="1" applyAlignment="1">
      <alignment horizontal="left" vertical="center"/>
    </xf>
    <xf numFmtId="0" fontId="28" fillId="0" borderId="0" xfId="0" applyFont="1" applyAlignment="1">
      <alignment vertical="top"/>
    </xf>
    <xf numFmtId="0" fontId="28" fillId="0" borderId="0" xfId="0" applyFont="1" applyAlignment="1">
      <alignment vertical="top" wrapText="1"/>
    </xf>
    <xf numFmtId="0" fontId="19" fillId="0" borderId="0" xfId="0" applyFont="1" applyAlignment="1">
      <alignment horizontal="left" vertical="top"/>
    </xf>
    <xf numFmtId="0" fontId="15" fillId="0" borderId="0" xfId="3" applyFont="1" applyAlignment="1">
      <alignment horizontal="left" vertical="center"/>
    </xf>
    <xf numFmtId="0" fontId="18" fillId="0" borderId="0" xfId="3" applyFont="1" applyAlignment="1">
      <alignment horizontal="left" vertical="center"/>
    </xf>
    <xf numFmtId="0" fontId="19" fillId="0" borderId="0" xfId="3" applyFont="1" applyAlignment="1">
      <alignment vertical="top" wrapText="1"/>
    </xf>
    <xf numFmtId="0" fontId="19" fillId="0" borderId="0" xfId="3" applyFont="1" applyAlignment="1">
      <alignment horizontal="left" vertical="top"/>
    </xf>
    <xf numFmtId="0" fontId="21" fillId="4" borderId="1" xfId="3" applyFont="1" applyFill="1" applyBorder="1" applyAlignment="1">
      <alignment vertical="center" wrapText="1"/>
    </xf>
    <xf numFmtId="0" fontId="15" fillId="0" borderId="0" xfId="3" applyFont="1" applyAlignment="1">
      <alignment horizontal="left" vertical="top"/>
    </xf>
    <xf numFmtId="0" fontId="15" fillId="0" borderId="0" xfId="3" applyFont="1" applyAlignment="1">
      <alignment horizontal="left" vertical="top" wrapText="1"/>
    </xf>
    <xf numFmtId="164" fontId="34" fillId="0" borderId="1" xfId="0" applyNumberFormat="1" applyFont="1" applyBorder="1" applyAlignment="1">
      <alignment horizontal="center" vertical="center" shrinkToFit="1"/>
    </xf>
    <xf numFmtId="164" fontId="36" fillId="0" borderId="13" xfId="0" applyNumberFormat="1" applyFont="1" applyBorder="1" applyAlignment="1">
      <alignment horizontal="center" vertical="center" shrinkToFit="1"/>
    </xf>
    <xf numFmtId="164" fontId="35" fillId="6" borderId="8" xfId="0" applyNumberFormat="1" applyFont="1" applyFill="1" applyBorder="1" applyAlignment="1">
      <alignment vertical="center" shrinkToFit="1"/>
    </xf>
    <xf numFmtId="164" fontId="35" fillId="6" borderId="4" xfId="0" applyNumberFormat="1" applyFont="1" applyFill="1" applyBorder="1" applyAlignment="1">
      <alignment vertical="center" shrinkToFit="1"/>
    </xf>
    <xf numFmtId="0" fontId="15" fillId="0" borderId="17" xfId="0" applyFont="1" applyBorder="1" applyAlignment="1">
      <alignment vertical="center" wrapText="1"/>
    </xf>
    <xf numFmtId="0" fontId="28" fillId="0" borderId="0" xfId="0" applyFont="1" applyAlignment="1">
      <alignment horizontal="left" vertical="center"/>
    </xf>
    <xf numFmtId="0" fontId="31" fillId="0" borderId="13" xfId="0" applyFont="1" applyBorder="1">
      <alignment vertical="center"/>
    </xf>
    <xf numFmtId="0" fontId="31" fillId="0" borderId="18" xfId="0" applyFont="1" applyBorder="1">
      <alignment vertical="center"/>
    </xf>
    <xf numFmtId="0" fontId="0" fillId="0" borderId="18" xfId="0" applyBorder="1" applyAlignment="1">
      <alignment horizontal="left" vertical="top"/>
    </xf>
    <xf numFmtId="0" fontId="0" fillId="0" borderId="6" xfId="0" applyBorder="1" applyAlignment="1">
      <alignment horizontal="left" vertical="top"/>
    </xf>
    <xf numFmtId="0" fontId="15" fillId="0" borderId="13" xfId="0" applyFont="1" applyBorder="1">
      <alignment vertical="center"/>
    </xf>
    <xf numFmtId="0" fontId="28" fillId="4" borderId="13" xfId="0" applyFont="1" applyFill="1" applyBorder="1">
      <alignment vertical="center"/>
    </xf>
    <xf numFmtId="0" fontId="15" fillId="0" borderId="0" xfId="3" applyFont="1" applyAlignment="1">
      <alignment vertical="top"/>
    </xf>
    <xf numFmtId="0" fontId="19" fillId="0" borderId="0" xfId="3" applyFont="1" applyAlignment="1">
      <alignment vertical="top"/>
    </xf>
    <xf numFmtId="0" fontId="13" fillId="0" borderId="0" xfId="0" applyFont="1" applyAlignment="1">
      <alignment horizontal="right" vertical="center" wrapText="1"/>
    </xf>
    <xf numFmtId="0" fontId="13" fillId="0" borderId="0" xfId="0" applyFont="1" applyAlignment="1">
      <alignment horizontal="right" vertical="center"/>
    </xf>
    <xf numFmtId="2" fontId="13" fillId="0" borderId="0" xfId="0" applyNumberFormat="1" applyFont="1" applyAlignment="1">
      <alignment horizontal="right" vertical="center" wrapText="1"/>
    </xf>
    <xf numFmtId="2" fontId="13" fillId="0" borderId="0" xfId="0" applyNumberFormat="1" applyFont="1" applyAlignment="1">
      <alignment horizontal="right" vertical="center"/>
    </xf>
    <xf numFmtId="164" fontId="13" fillId="0" borderId="0" xfId="0" applyNumberFormat="1" applyFont="1" applyAlignment="1">
      <alignment horizontal="right" vertical="center"/>
    </xf>
    <xf numFmtId="0" fontId="37" fillId="3" borderId="0" xfId="0" applyFont="1" applyFill="1" applyAlignment="1">
      <alignment horizontal="right" vertical="center" wrapText="1"/>
    </xf>
    <xf numFmtId="0" fontId="15" fillId="0" borderId="0" xfId="0" applyFont="1" applyAlignment="1">
      <alignment horizontal="right" vertical="center" wrapText="1"/>
    </xf>
    <xf numFmtId="0" fontId="38" fillId="0" borderId="0" xfId="0" applyFont="1" applyAlignment="1">
      <alignment horizontal="right" vertical="center" wrapText="1"/>
    </xf>
    <xf numFmtId="0" fontId="19" fillId="0" borderId="0" xfId="0" applyFont="1" applyAlignment="1">
      <alignment horizontal="right" vertical="center"/>
    </xf>
    <xf numFmtId="2" fontId="13" fillId="0" borderId="9" xfId="0" applyNumberFormat="1" applyFont="1" applyBorder="1" applyAlignment="1">
      <alignment horizontal="right" vertical="center" wrapText="1"/>
    </xf>
    <xf numFmtId="2" fontId="13" fillId="0" borderId="0" xfId="0" applyNumberFormat="1" applyFont="1" applyAlignment="1">
      <alignment horizontal="right" vertical="center" wrapText="1"/>
    </xf>
    <xf numFmtId="2" fontId="13" fillId="0" borderId="0" xfId="0" applyNumberFormat="1" applyFont="1" applyAlignment="1">
      <alignment horizontal="right" vertical="center"/>
    </xf>
    <xf numFmtId="164" fontId="13" fillId="0" borderId="0" xfId="0" applyNumberFormat="1" applyFont="1" applyAlignment="1">
      <alignment horizontal="right" vertical="center"/>
    </xf>
    <xf numFmtId="1" fontId="36" fillId="0" borderId="13" xfId="0" applyNumberFormat="1" applyFont="1" applyBorder="1" applyAlignment="1">
      <alignment horizontal="center" vertical="center" shrinkToFit="1"/>
    </xf>
    <xf numFmtId="0" fontId="28" fillId="0" borderId="16" xfId="0" applyFont="1" applyBorder="1" applyAlignment="1">
      <alignment horizontal="left" vertical="center" wrapText="1"/>
    </xf>
    <xf numFmtId="0" fontId="28" fillId="0" borderId="15" xfId="0" applyFont="1" applyBorder="1" applyAlignment="1">
      <alignment horizontal="left" vertical="center" wrapText="1"/>
    </xf>
    <xf numFmtId="0" fontId="19" fillId="0" borderId="0" xfId="0" applyFont="1" applyAlignment="1">
      <alignment horizontal="right" vertical="top"/>
    </xf>
    <xf numFmtId="1" fontId="20" fillId="0" borderId="1" xfId="0" applyNumberFormat="1" applyFont="1" applyBorder="1" applyAlignment="1">
      <alignment horizontal="center" vertical="center" shrinkToFit="1"/>
    </xf>
    <xf numFmtId="49" fontId="22" fillId="0" borderId="1" xfId="0" applyNumberFormat="1" applyFont="1" applyBorder="1" applyAlignment="1">
      <alignment horizontal="center" vertical="center"/>
    </xf>
    <xf numFmtId="0" fontId="15" fillId="0" borderId="1" xfId="0" applyFont="1" applyBorder="1" applyAlignment="1">
      <alignment horizontal="left" vertical="top" wrapText="1"/>
    </xf>
    <xf numFmtId="38" fontId="34" fillId="0" borderId="1" xfId="0" applyNumberFormat="1" applyFont="1" applyBorder="1" applyAlignment="1">
      <alignment horizontal="center" vertical="center" shrinkToFit="1"/>
    </xf>
    <xf numFmtId="164" fontId="34" fillId="0" borderId="1" xfId="0" applyNumberFormat="1" applyFont="1" applyBorder="1" applyAlignment="1">
      <alignment horizontal="center" vertical="center" shrinkToFit="1"/>
    </xf>
    <xf numFmtId="1" fontId="35" fillId="6" borderId="3" xfId="0" applyNumberFormat="1" applyFont="1" applyFill="1" applyBorder="1" applyAlignment="1">
      <alignment horizontal="center" vertical="center" shrinkToFit="1"/>
    </xf>
    <xf numFmtId="1" fontId="35" fillId="6" borderId="8" xfId="0" applyNumberFormat="1" applyFont="1" applyFill="1" applyBorder="1" applyAlignment="1">
      <alignment horizontal="center" vertical="center" shrinkToFit="1"/>
    </xf>
    <xf numFmtId="0" fontId="14" fillId="0" borderId="0" xfId="0"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vertical="center" wrapText="1"/>
    </xf>
    <xf numFmtId="0" fontId="16" fillId="0" borderId="0" xfId="3" applyFont="1" applyAlignment="1">
      <alignment horizontal="center" vertical="center"/>
    </xf>
    <xf numFmtId="0" fontId="7" fillId="0" borderId="3" xfId="0" applyFont="1" applyBorder="1" applyAlignment="1">
      <alignment horizontal="center" vertical="center"/>
    </xf>
    <xf numFmtId="0" fontId="7" fillId="0" borderId="8"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Alignment="1">
      <alignment horizontal="left" vertical="center" wrapText="1"/>
    </xf>
    <xf numFmtId="0" fontId="7" fillId="0" borderId="0" xfId="0" applyFont="1" applyAlignment="1">
      <alignment horizontal="left" wrapText="1"/>
    </xf>
  </cellXfs>
  <cellStyles count="4">
    <cellStyle name="Normal" xfId="0" builtinId="0"/>
    <cellStyle name="一般_invoice for Celestica" xfId="1" xr:uid="{00000000-0005-0000-0000-00000B000000}"/>
    <cellStyle name="常规 2" xfId="2" xr:uid="{00000000-0005-0000-0000-000032000000}"/>
    <cellStyle name="常规 3" xfId="3" xr:uid="{3DC29D42-6FA2-4A20-86DB-ACC63B5BF8B9}"/>
  </cellStyles>
  <dxfs count="0"/>
  <tableStyles count="0" defaultTableStyle="TableStyleMedium2" defaultPivotStyle="PivotStyleLight16"/>
  <colors>
    <mruColors>
      <color rgb="FFD701E7"/>
      <color rgb="FFF4B6EE"/>
      <color rgb="FFFDF1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32</xdr:row>
      <xdr:rowOff>0</xdr:rowOff>
    </xdr:from>
    <xdr:to>
      <xdr:col>3</xdr:col>
      <xdr:colOff>304800</xdr:colOff>
      <xdr:row>33</xdr:row>
      <xdr:rowOff>74266</xdr:rowOff>
    </xdr:to>
    <xdr:sp macro="" textlink="">
      <xdr:nvSpPr>
        <xdr:cNvPr id="2" name="AutoShape 1024">
          <a:extLst>
            <a:ext uri="{FF2B5EF4-FFF2-40B4-BE49-F238E27FC236}">
              <a16:creationId xmlns:a16="http://schemas.microsoft.com/office/drawing/2014/main" id="{76049B8E-F0D7-47EF-8407-4172E49B41A0}"/>
            </a:ext>
          </a:extLst>
        </xdr:cNvPr>
        <xdr:cNvSpPr>
          <a:spLocks noChangeAspect="1" noChangeArrowheads="1"/>
        </xdr:cNvSpPr>
      </xdr:nvSpPr>
      <xdr:spPr>
        <a:xfrm>
          <a:off x="6964680" y="18417540"/>
          <a:ext cx="304800" cy="3028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xdr:col>
      <xdr:colOff>451835</xdr:colOff>
      <xdr:row>24</xdr:row>
      <xdr:rowOff>149157</xdr:rowOff>
    </xdr:from>
    <xdr:to>
      <xdr:col>4</xdr:col>
      <xdr:colOff>700755</xdr:colOff>
      <xdr:row>30</xdr:row>
      <xdr:rowOff>144077</xdr:rowOff>
    </xdr:to>
    <xdr:pic>
      <xdr:nvPicPr>
        <xdr:cNvPr id="7" name="图片 6">
          <a:extLst>
            <a:ext uri="{FF2B5EF4-FFF2-40B4-BE49-F238E27FC236}">
              <a16:creationId xmlns:a16="http://schemas.microsoft.com/office/drawing/2014/main" id="{CA902E24-A0BE-455E-9207-87C00AEC1F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91675" y="13367317"/>
          <a:ext cx="1397000" cy="13970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1C2DE-DE68-41B6-A56D-A7AD15854BD8}">
  <dimension ref="A1:L37"/>
  <sheetViews>
    <sheetView tabSelected="1" view="pageBreakPreview" zoomScale="125" zoomScaleNormal="95" zoomScaleSheetLayoutView="70" zoomScalePageLayoutView="55" workbookViewId="0">
      <selection activeCell="G1" sqref="G1"/>
    </sheetView>
  </sheetViews>
  <sheetFormatPr baseColWidth="10" defaultColWidth="7.5" defaultRowHeight="16"/>
  <cols>
    <col min="1" max="1" width="5.1640625" style="50" customWidth="1"/>
    <col min="2" max="2" width="38.83203125" style="50" customWidth="1"/>
    <col min="3" max="3" width="39.1640625" style="50" customWidth="1"/>
    <col min="4" max="6" width="15" style="61" customWidth="1"/>
    <col min="7" max="7" width="12.5" style="112" customWidth="1"/>
    <col min="8" max="8" width="9.5" style="112" customWidth="1"/>
    <col min="9" max="9" width="10" style="112" customWidth="1"/>
    <col min="10" max="10" width="8" style="112" customWidth="1"/>
    <col min="11" max="11" width="11.1640625" style="112" customWidth="1"/>
    <col min="12" max="12" width="7.5" style="50"/>
    <col min="13" max="13" width="8.83203125" style="50" bestFit="1" customWidth="1"/>
    <col min="14" max="16384" width="7.5" style="50"/>
  </cols>
  <sheetData>
    <row r="1" spans="1:11" ht="42" customHeight="1">
      <c r="A1" s="135" t="s">
        <v>155</v>
      </c>
      <c r="B1" s="135"/>
      <c r="C1" s="135"/>
      <c r="D1" s="135"/>
      <c r="E1" s="135"/>
      <c r="F1" s="135"/>
      <c r="G1" s="111"/>
      <c r="H1" s="111"/>
      <c r="I1" s="111"/>
    </row>
    <row r="2" spans="1:11" ht="14" customHeight="1">
      <c r="A2" s="136" t="s">
        <v>151</v>
      </c>
      <c r="B2" s="136"/>
      <c r="C2" s="136"/>
      <c r="D2" s="136"/>
      <c r="E2" s="136"/>
      <c r="F2" s="136"/>
      <c r="G2" s="111"/>
      <c r="H2" s="111"/>
      <c r="I2" s="111"/>
    </row>
    <row r="3" spans="1:11" ht="14" customHeight="1">
      <c r="A3" s="137" t="s">
        <v>0</v>
      </c>
      <c r="B3" s="137"/>
      <c r="C3" s="137"/>
      <c r="D3" s="137"/>
      <c r="E3" s="137"/>
      <c r="F3" s="137"/>
      <c r="G3" s="111"/>
      <c r="H3" s="111"/>
      <c r="I3" s="111"/>
    </row>
    <row r="4" spans="1:11" ht="30.5" customHeight="1">
      <c r="A4" s="138" t="s">
        <v>157</v>
      </c>
      <c r="B4" s="138"/>
      <c r="C4" s="138"/>
      <c r="D4" s="138"/>
      <c r="E4" s="138"/>
      <c r="F4" s="138"/>
      <c r="I4" s="111"/>
    </row>
    <row r="5" spans="1:11" ht="16.25" customHeight="1">
      <c r="A5" s="109"/>
      <c r="B5" s="92"/>
      <c r="C5" s="92"/>
      <c r="D5" s="91" t="s">
        <v>161</v>
      </c>
      <c r="E5" s="95"/>
      <c r="F5" s="90"/>
    </row>
    <row r="6" spans="1:11" ht="17.75" customHeight="1">
      <c r="A6" s="110"/>
      <c r="B6" s="92"/>
      <c r="C6" s="92"/>
      <c r="D6" s="91" t="s">
        <v>1</v>
      </c>
      <c r="E6" s="95"/>
      <c r="F6" s="90"/>
    </row>
    <row r="7" spans="1:11" ht="17.75" customHeight="1">
      <c r="A7" s="93"/>
      <c r="B7" s="92"/>
      <c r="C7" s="92"/>
      <c r="D7" s="91" t="s">
        <v>2</v>
      </c>
      <c r="E7" s="96" t="s">
        <v>165</v>
      </c>
      <c r="F7" s="90"/>
    </row>
    <row r="8" spans="1:11" ht="16.25" customHeight="1">
      <c r="A8" s="110"/>
      <c r="B8" s="92"/>
      <c r="C8" s="93"/>
      <c r="D8" s="82"/>
      <c r="E8" s="82"/>
      <c r="F8" s="82"/>
    </row>
    <row r="9" spans="1:11" ht="16.25" customHeight="1">
      <c r="A9" s="87"/>
      <c r="B9" s="88"/>
      <c r="C9" s="89"/>
      <c r="D9" s="60"/>
      <c r="E9" s="60"/>
      <c r="F9" s="60"/>
      <c r="K9" s="112" t="s">
        <v>167</v>
      </c>
    </row>
    <row r="10" spans="1:11" s="48" customFormat="1" ht="66.5" customHeight="1">
      <c r="A10" s="83" t="s">
        <v>3</v>
      </c>
      <c r="B10" s="83" t="s">
        <v>4</v>
      </c>
      <c r="C10" s="83" t="s">
        <v>5</v>
      </c>
      <c r="D10" s="94" t="s">
        <v>159</v>
      </c>
      <c r="E10" s="84" t="s">
        <v>162</v>
      </c>
      <c r="F10" s="84" t="s">
        <v>163</v>
      </c>
      <c r="G10" s="112" t="s">
        <v>168</v>
      </c>
      <c r="H10" s="112" t="s">
        <v>169</v>
      </c>
      <c r="I10" s="112" t="s">
        <v>170</v>
      </c>
      <c r="J10" s="112" t="s">
        <v>171</v>
      </c>
      <c r="K10" s="112" t="s">
        <v>172</v>
      </c>
    </row>
    <row r="11" spans="1:11" s="49" customFormat="1" ht="409" customHeight="1">
      <c r="A11" s="128">
        <v>1</v>
      </c>
      <c r="B11" s="129"/>
      <c r="C11" s="130"/>
      <c r="D11" s="131"/>
      <c r="E11" s="132"/>
      <c r="F11" s="132">
        <f>D11*E11</f>
        <v>0</v>
      </c>
      <c r="G11" s="120"/>
      <c r="H11" s="121">
        <v>1</v>
      </c>
      <c r="I11" s="122">
        <v>1</v>
      </c>
      <c r="J11" s="122"/>
      <c r="K11" s="123">
        <f>IF(AND(G9="¥",K9="$"),G11/I11/J11/H11,IF(AND(G9="$",K9="¥"),G11/I11*J11, G11/I11/H11))</f>
        <v>0</v>
      </c>
    </row>
    <row r="12" spans="1:11" s="49" customFormat="1" ht="52" customHeight="1">
      <c r="A12" s="128"/>
      <c r="B12" s="129"/>
      <c r="C12" s="130"/>
      <c r="D12" s="131"/>
      <c r="E12" s="132"/>
      <c r="F12" s="132"/>
      <c r="G12" s="120"/>
      <c r="H12" s="121"/>
      <c r="I12" s="122"/>
      <c r="J12" s="122"/>
      <c r="K12" s="123"/>
    </row>
    <row r="13" spans="1:11" s="49" customFormat="1" ht="38.5" customHeight="1">
      <c r="A13" s="133" t="s">
        <v>156</v>
      </c>
      <c r="B13" s="134"/>
      <c r="C13" s="134"/>
      <c r="D13" s="134"/>
      <c r="E13" s="99"/>
      <c r="F13" s="100"/>
      <c r="G13" s="111"/>
      <c r="H13" s="111"/>
      <c r="I13" s="112"/>
      <c r="J13" s="112"/>
      <c r="K13" s="112"/>
    </row>
    <row r="14" spans="1:11" s="49" customFormat="1" ht="84" customHeight="1">
      <c r="A14" s="51"/>
      <c r="B14" s="52"/>
      <c r="C14" s="53"/>
      <c r="D14" s="69"/>
      <c r="E14" s="97"/>
      <c r="F14" s="97">
        <f t="shared" ref="F14" si="0">D14*E14</f>
        <v>0</v>
      </c>
      <c r="G14" s="113"/>
      <c r="H14" s="113">
        <v>1</v>
      </c>
      <c r="I14" s="114">
        <v>1</v>
      </c>
      <c r="J14" s="114"/>
      <c r="K14" s="115">
        <f>IF(AND(G12="¥",K12="$"),G14/I14/J14/H14,IF(AND(G12="$",K12="¥"),G14/I14*J14, G14/I14/H14))</f>
        <v>0</v>
      </c>
    </row>
    <row r="15" spans="1:11" s="49" customFormat="1" ht="35" customHeight="1">
      <c r="A15" s="124" t="s">
        <v>164</v>
      </c>
      <c r="B15" s="124"/>
      <c r="C15" s="124"/>
      <c r="D15" s="75"/>
      <c r="E15" s="98">
        <f>SUM(E11:E14)</f>
        <v>0</v>
      </c>
      <c r="F15" s="98">
        <f>SUM(F11:F14)</f>
        <v>0</v>
      </c>
      <c r="G15" s="116"/>
      <c r="H15" s="116"/>
      <c r="I15" s="112"/>
      <c r="J15" s="112"/>
      <c r="K15" s="112"/>
    </row>
    <row r="16" spans="1:11" ht="18" customHeight="1">
      <c r="A16" s="58" t="s">
        <v>6</v>
      </c>
      <c r="B16" s="59"/>
      <c r="C16" s="74" t="s">
        <v>160</v>
      </c>
      <c r="D16" s="76" t="s">
        <v>150</v>
      </c>
      <c r="E16" s="77"/>
      <c r="F16" s="78"/>
      <c r="G16" s="117"/>
      <c r="H16" s="117"/>
      <c r="I16" s="117"/>
      <c r="J16" s="117"/>
    </row>
    <row r="17" spans="1:12" ht="22.75" customHeight="1">
      <c r="A17" s="54"/>
      <c r="B17" s="80"/>
      <c r="C17" s="107"/>
      <c r="D17" s="125"/>
      <c r="E17" s="125"/>
      <c r="F17" s="126"/>
      <c r="G17" s="117"/>
      <c r="H17" s="117"/>
      <c r="I17" s="117"/>
      <c r="J17" s="117"/>
    </row>
    <row r="18" spans="1:12" ht="18" customHeight="1">
      <c r="A18" s="54"/>
      <c r="B18" s="80"/>
      <c r="C18" s="108" t="s">
        <v>166</v>
      </c>
      <c r="D18" s="102"/>
      <c r="E18" s="66"/>
      <c r="F18" s="64"/>
      <c r="G18" s="117"/>
      <c r="H18" s="117"/>
      <c r="I18" s="117"/>
      <c r="J18" s="117"/>
    </row>
    <row r="19" spans="1:12" ht="20.5" customHeight="1">
      <c r="A19" s="54"/>
      <c r="B19" s="80"/>
      <c r="C19" s="103"/>
      <c r="D19" s="102"/>
      <c r="E19" s="66"/>
      <c r="F19" s="64"/>
      <c r="G19" s="117"/>
      <c r="H19" s="117"/>
      <c r="I19" s="117"/>
      <c r="J19" s="117"/>
    </row>
    <row r="20" spans="1:12" ht="18" customHeight="1">
      <c r="A20" s="54"/>
      <c r="B20" s="80"/>
      <c r="C20" s="108" t="s">
        <v>154</v>
      </c>
      <c r="D20" s="102"/>
      <c r="E20" s="66"/>
      <c r="F20" s="64"/>
      <c r="J20" s="117"/>
    </row>
    <row r="21" spans="1:12" ht="18" customHeight="1">
      <c r="A21" s="54"/>
      <c r="B21" s="80"/>
      <c r="C21" s="103"/>
      <c r="D21" s="102"/>
      <c r="E21" s="66"/>
      <c r="F21" s="64"/>
      <c r="G21" s="117"/>
      <c r="H21" s="117"/>
      <c r="I21" s="118"/>
      <c r="J21" s="119"/>
    </row>
    <row r="22" spans="1:12" ht="18" customHeight="1">
      <c r="A22" s="54"/>
      <c r="B22" s="80"/>
      <c r="C22" s="105"/>
      <c r="D22" s="102"/>
      <c r="E22" s="66"/>
      <c r="F22" s="64"/>
      <c r="G22" s="117"/>
      <c r="H22" s="117"/>
      <c r="I22" s="117"/>
      <c r="J22" s="117"/>
      <c r="K22" s="117"/>
    </row>
    <row r="23" spans="1:12" ht="20.5" customHeight="1">
      <c r="A23" s="54"/>
      <c r="B23" s="65"/>
      <c r="C23" s="104"/>
      <c r="D23" s="102"/>
      <c r="E23" s="66"/>
      <c r="F23" s="64"/>
      <c r="G23" s="117"/>
      <c r="H23" s="117"/>
      <c r="I23" s="117"/>
      <c r="J23" s="117"/>
      <c r="K23" s="117"/>
    </row>
    <row r="24" spans="1:12" ht="18" customHeight="1">
      <c r="A24" s="54"/>
      <c r="B24" s="65"/>
      <c r="C24" s="104"/>
      <c r="D24" s="102"/>
      <c r="E24" s="66"/>
      <c r="F24" s="64"/>
      <c r="G24" s="117"/>
      <c r="H24" s="117"/>
      <c r="I24" s="117"/>
      <c r="J24" s="117"/>
      <c r="K24" s="117"/>
    </row>
    <row r="25" spans="1:12" ht="18" customHeight="1">
      <c r="A25" s="54"/>
      <c r="B25" s="80"/>
      <c r="C25" s="105"/>
      <c r="D25" s="73"/>
      <c r="E25" s="73"/>
      <c r="F25" s="62"/>
      <c r="G25" s="117"/>
      <c r="H25" s="117"/>
      <c r="I25" s="117"/>
      <c r="J25" s="117"/>
      <c r="K25" s="117"/>
    </row>
    <row r="26" spans="1:12" ht="18" customHeight="1">
      <c r="A26" s="57"/>
      <c r="B26" s="101"/>
      <c r="C26" s="106"/>
      <c r="D26" s="79"/>
      <c r="E26" s="79"/>
      <c r="F26" s="63"/>
      <c r="I26" s="118"/>
      <c r="J26" s="119"/>
      <c r="K26" s="117"/>
      <c r="L26" s="56"/>
    </row>
    <row r="27" spans="1:12" ht="18" customHeight="1">
      <c r="A27"/>
      <c r="B27" s="80"/>
      <c r="C27" s="81"/>
      <c r="D27" s="47"/>
      <c r="E27" s="47"/>
      <c r="F27" s="47"/>
      <c r="I27" s="118"/>
      <c r="J27" s="119"/>
      <c r="K27" s="117"/>
      <c r="L27" s="56"/>
    </row>
    <row r="28" spans="1:12" ht="18" customHeight="1">
      <c r="A28" s="68" t="s">
        <v>152</v>
      </c>
      <c r="B28" s="65"/>
      <c r="C28" s="66"/>
      <c r="D28" s="67"/>
      <c r="G28" s="117"/>
      <c r="H28" s="117"/>
      <c r="I28" s="117"/>
      <c r="J28" s="117"/>
      <c r="K28" s="117"/>
      <c r="L28" s="55"/>
    </row>
    <row r="29" spans="1:12" ht="18" customHeight="1">
      <c r="A29" s="72" t="s">
        <v>153</v>
      </c>
      <c r="B29" s="72"/>
      <c r="C29" s="66"/>
      <c r="D29" s="67"/>
      <c r="I29" s="117"/>
      <c r="J29" s="117"/>
      <c r="K29" s="117"/>
      <c r="L29" s="55"/>
    </row>
    <row r="30" spans="1:12" ht="18" customHeight="1">
      <c r="A30" s="72" t="s">
        <v>158</v>
      </c>
      <c r="B30" s="72"/>
      <c r="C30" s="66"/>
      <c r="D30" s="67"/>
      <c r="I30" s="117"/>
      <c r="J30" s="117"/>
      <c r="K30" s="117"/>
      <c r="L30" s="55"/>
    </row>
    <row r="31" spans="1:12" ht="18" customHeight="1">
      <c r="A31" s="85"/>
      <c r="B31" s="71"/>
      <c r="C31" s="66"/>
      <c r="D31" s="67"/>
      <c r="I31" s="117"/>
      <c r="J31" s="117"/>
      <c r="K31" s="117"/>
      <c r="L31" s="55"/>
    </row>
    <row r="32" spans="1:12" ht="18" customHeight="1">
      <c r="B32" s="86"/>
      <c r="C32" s="66"/>
      <c r="D32" s="67"/>
      <c r="I32" s="117"/>
      <c r="J32" s="117"/>
      <c r="K32" s="117"/>
      <c r="L32" s="55"/>
    </row>
    <row r="33" spans="1:6" ht="18" customHeight="1">
      <c r="A33" s="127" t="s">
        <v>155</v>
      </c>
      <c r="B33" s="127"/>
      <c r="C33" s="127"/>
      <c r="D33" s="127"/>
      <c r="E33" s="127"/>
      <c r="F33" s="70"/>
    </row>
    <row r="34" spans="1:6" ht="18" customHeight="1">
      <c r="A34" s="49"/>
      <c r="B34" s="49"/>
      <c r="C34" s="49"/>
      <c r="D34" s="60"/>
      <c r="E34" s="60"/>
      <c r="F34" s="60"/>
    </row>
    <row r="35" spans="1:6" ht="18" customHeight="1">
      <c r="A35" s="49"/>
      <c r="B35" s="49"/>
      <c r="C35" s="49"/>
      <c r="D35" s="60"/>
      <c r="E35" s="60"/>
      <c r="F35" s="60"/>
    </row>
    <row r="36" spans="1:6" ht="18" customHeight="1">
      <c r="A36" s="49"/>
      <c r="B36" s="49"/>
      <c r="C36" s="49"/>
      <c r="D36" s="60"/>
      <c r="E36" s="60"/>
      <c r="F36" s="60"/>
    </row>
    <row r="37" spans="1:6" ht="18" customHeight="1">
      <c r="A37" s="49"/>
      <c r="B37" s="49"/>
      <c r="C37" s="49"/>
      <c r="D37" s="60"/>
      <c r="E37" s="60"/>
      <c r="F37" s="60"/>
    </row>
  </sheetData>
  <mergeCells count="19">
    <mergeCell ref="A1:F1"/>
    <mergeCell ref="A2:F2"/>
    <mergeCell ref="A3:F3"/>
    <mergeCell ref="A4:F4"/>
    <mergeCell ref="F11:F12"/>
    <mergeCell ref="A15:C15"/>
    <mergeCell ref="D17:F17"/>
    <mergeCell ref="A33:E33"/>
    <mergeCell ref="A11:A12"/>
    <mergeCell ref="B11:B12"/>
    <mergeCell ref="C11:C12"/>
    <mergeCell ref="D11:D12"/>
    <mergeCell ref="E11:E12"/>
    <mergeCell ref="A13:D13"/>
    <mergeCell ref="G11:G12"/>
    <mergeCell ref="H11:H12"/>
    <mergeCell ref="I11:I12"/>
    <mergeCell ref="J11:J12"/>
    <mergeCell ref="K11:K12"/>
  </mergeCells>
  <phoneticPr fontId="30" type="noConversion"/>
  <pageMargins left="0.64" right="0.35" top="0.23622047244094491" bottom="0.15748031496062992" header="0.19685039370078741" footer="0.31496062992125984"/>
  <pageSetup paperSize="9" scale="6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5"/>
  <sheetViews>
    <sheetView topLeftCell="A9" workbookViewId="0">
      <selection activeCell="J18" sqref="J18"/>
    </sheetView>
  </sheetViews>
  <sheetFormatPr baseColWidth="10" defaultColWidth="11.1640625" defaultRowHeight="16"/>
  <cols>
    <col min="1" max="1" width="12.6640625" style="26" customWidth="1"/>
    <col min="2" max="2" width="19.83203125" style="26" customWidth="1"/>
    <col min="3" max="3" width="18.83203125" hidden="1" customWidth="1"/>
    <col min="4" max="4" width="17.33203125" customWidth="1"/>
    <col min="5" max="5" width="19.6640625" style="26" hidden="1" customWidth="1"/>
    <col min="6" max="6" width="20.83203125" style="26" customWidth="1"/>
    <col min="7" max="7" width="19.83203125" customWidth="1"/>
  </cols>
  <sheetData>
    <row r="1" spans="1:7" s="24" customFormat="1" ht="22.25" customHeight="1">
      <c r="A1" s="27" t="s">
        <v>7</v>
      </c>
      <c r="B1" s="28" t="s">
        <v>8</v>
      </c>
      <c r="C1" s="28" t="s">
        <v>9</v>
      </c>
      <c r="D1" s="28" t="s">
        <v>9</v>
      </c>
      <c r="E1" s="28" t="s">
        <v>10</v>
      </c>
      <c r="F1" s="29" t="s">
        <v>10</v>
      </c>
      <c r="G1" s="29" t="s">
        <v>11</v>
      </c>
    </row>
    <row r="2" spans="1:7" s="24" customFormat="1" ht="22.25" customHeight="1">
      <c r="A2" s="27" t="s">
        <v>12</v>
      </c>
      <c r="B2" s="28" t="s">
        <v>13</v>
      </c>
      <c r="C2" s="28" t="s">
        <v>9</v>
      </c>
      <c r="D2" s="28" t="s">
        <v>14</v>
      </c>
      <c r="E2" s="28" t="s">
        <v>10</v>
      </c>
      <c r="F2" s="29" t="s">
        <v>10</v>
      </c>
      <c r="G2" s="29" t="s">
        <v>11</v>
      </c>
    </row>
    <row r="3" spans="1:7" ht="51">
      <c r="A3" s="30" t="s">
        <v>15</v>
      </c>
      <c r="B3" s="29" t="s">
        <v>16</v>
      </c>
      <c r="C3" s="29" t="s">
        <v>17</v>
      </c>
      <c r="D3" s="29" t="s">
        <v>18</v>
      </c>
      <c r="E3" s="29" t="s">
        <v>19</v>
      </c>
      <c r="F3" s="29" t="s">
        <v>20</v>
      </c>
      <c r="G3" s="29" t="s">
        <v>21</v>
      </c>
    </row>
    <row r="4" spans="1:7" ht="25.25" customHeight="1">
      <c r="A4" s="31" t="s">
        <v>22</v>
      </c>
      <c r="B4" s="29" t="s">
        <v>23</v>
      </c>
      <c r="C4" s="29" t="s">
        <v>24</v>
      </c>
      <c r="D4" s="29" t="s">
        <v>25</v>
      </c>
      <c r="E4" s="29" t="s">
        <v>26</v>
      </c>
      <c r="F4" s="29" t="s">
        <v>27</v>
      </c>
      <c r="G4" s="29" t="s">
        <v>28</v>
      </c>
    </row>
    <row r="5" spans="1:7" ht="34">
      <c r="A5" s="30" t="s">
        <v>29</v>
      </c>
      <c r="B5" s="32" t="s">
        <v>30</v>
      </c>
      <c r="C5" s="32" t="s">
        <v>31</v>
      </c>
      <c r="D5" s="32" t="s">
        <v>31</v>
      </c>
      <c r="E5" s="33" t="s">
        <v>32</v>
      </c>
      <c r="F5" s="33" t="s">
        <v>32</v>
      </c>
      <c r="G5" s="29" t="s">
        <v>32</v>
      </c>
    </row>
    <row r="6" spans="1:7" ht="17">
      <c r="A6" s="30" t="s">
        <v>33</v>
      </c>
      <c r="B6" s="32" t="s">
        <v>34</v>
      </c>
      <c r="C6" s="32" t="s">
        <v>34</v>
      </c>
      <c r="D6" s="32" t="s">
        <v>34</v>
      </c>
      <c r="E6" s="29" t="s">
        <v>35</v>
      </c>
      <c r="F6" s="29" t="s">
        <v>35</v>
      </c>
      <c r="G6" s="29" t="s">
        <v>35</v>
      </c>
    </row>
    <row r="7" spans="1:7" ht="34">
      <c r="A7" s="30" t="s">
        <v>36</v>
      </c>
      <c r="B7" s="34" t="s">
        <v>37</v>
      </c>
      <c r="C7" s="34" t="s">
        <v>38</v>
      </c>
      <c r="D7" s="34" t="s">
        <v>39</v>
      </c>
      <c r="E7" s="29" t="s">
        <v>40</v>
      </c>
      <c r="F7" s="29" t="s">
        <v>41</v>
      </c>
      <c r="G7" s="29" t="s">
        <v>42</v>
      </c>
    </row>
    <row r="8" spans="1:7" s="25" customFormat="1" ht="49.25" customHeight="1">
      <c r="A8" s="35" t="s">
        <v>43</v>
      </c>
      <c r="B8" s="36" t="s">
        <v>44</v>
      </c>
      <c r="C8" s="36" t="s">
        <v>44</v>
      </c>
      <c r="D8" s="37" t="s">
        <v>45</v>
      </c>
      <c r="E8" s="36" t="s">
        <v>44</v>
      </c>
      <c r="F8" s="37" t="s">
        <v>46</v>
      </c>
      <c r="G8" s="37" t="s">
        <v>46</v>
      </c>
    </row>
    <row r="9" spans="1:7" s="3" customFormat="1" ht="24" customHeight="1">
      <c r="A9" s="38" t="s">
        <v>47</v>
      </c>
      <c r="B9" s="39">
        <v>28</v>
      </c>
      <c r="C9" s="39" t="s">
        <v>48</v>
      </c>
      <c r="D9" s="40">
        <v>29</v>
      </c>
      <c r="E9" s="39" t="s">
        <v>49</v>
      </c>
      <c r="F9" s="40">
        <v>29.5</v>
      </c>
      <c r="G9" s="40">
        <v>29.4</v>
      </c>
    </row>
    <row r="10" spans="1:7" ht="51">
      <c r="A10" s="30" t="s">
        <v>50</v>
      </c>
      <c r="B10" s="29" t="s">
        <v>51</v>
      </c>
      <c r="C10" s="29" t="s">
        <v>51</v>
      </c>
      <c r="D10" s="29" t="s">
        <v>51</v>
      </c>
      <c r="E10" s="29" t="s">
        <v>52</v>
      </c>
      <c r="F10" s="29" t="s">
        <v>52</v>
      </c>
      <c r="G10" s="29" t="s">
        <v>51</v>
      </c>
    </row>
    <row r="11" spans="1:7" ht="31.25" customHeight="1">
      <c r="A11" s="30" t="s">
        <v>53</v>
      </c>
      <c r="B11" s="29" t="s">
        <v>54</v>
      </c>
      <c r="C11" s="29" t="s">
        <v>54</v>
      </c>
      <c r="D11" s="29" t="s">
        <v>54</v>
      </c>
      <c r="E11" s="29" t="s">
        <v>54</v>
      </c>
      <c r="F11" s="29" t="s">
        <v>54</v>
      </c>
      <c r="G11" s="29" t="s">
        <v>54</v>
      </c>
    </row>
    <row r="12" spans="1:7" ht="31.25" customHeight="1">
      <c r="A12" s="41" t="s">
        <v>55</v>
      </c>
      <c r="B12" s="29" t="s">
        <v>56</v>
      </c>
      <c r="C12" s="29" t="s">
        <v>56</v>
      </c>
      <c r="D12" s="29" t="s">
        <v>56</v>
      </c>
      <c r="E12" s="29" t="s">
        <v>56</v>
      </c>
      <c r="F12" s="29" t="s">
        <v>56</v>
      </c>
      <c r="G12" s="29" t="s">
        <v>56</v>
      </c>
    </row>
    <row r="13" spans="1:7" ht="31.25" customHeight="1">
      <c r="A13" s="30" t="s">
        <v>57</v>
      </c>
      <c r="B13" s="29" t="s">
        <v>58</v>
      </c>
      <c r="C13" s="29" t="s">
        <v>58</v>
      </c>
      <c r="D13" s="29" t="s">
        <v>58</v>
      </c>
      <c r="E13" s="29" t="s">
        <v>58</v>
      </c>
      <c r="F13" s="29" t="s">
        <v>58</v>
      </c>
      <c r="G13" s="29" t="s">
        <v>58</v>
      </c>
    </row>
    <row r="14" spans="1:7" ht="34">
      <c r="A14" s="30" t="s">
        <v>59</v>
      </c>
      <c r="B14" s="29" t="s">
        <v>60</v>
      </c>
      <c r="C14" s="29" t="s">
        <v>60</v>
      </c>
      <c r="D14" s="29" t="s">
        <v>60</v>
      </c>
      <c r="E14" s="29" t="s">
        <v>60</v>
      </c>
      <c r="F14" s="29" t="s">
        <v>60</v>
      </c>
      <c r="G14" s="29" t="s">
        <v>60</v>
      </c>
    </row>
    <row r="15" spans="1:7" ht="17">
      <c r="A15" s="30" t="s">
        <v>61</v>
      </c>
      <c r="B15" s="29" t="s">
        <v>62</v>
      </c>
      <c r="C15" s="29" t="s">
        <v>62</v>
      </c>
      <c r="D15" s="29" t="s">
        <v>62</v>
      </c>
      <c r="E15" s="29" t="s">
        <v>62</v>
      </c>
      <c r="F15" s="29" t="s">
        <v>62</v>
      </c>
      <c r="G15" s="29" t="s">
        <v>62</v>
      </c>
    </row>
    <row r="16" spans="1:7" ht="17">
      <c r="A16" s="30" t="s">
        <v>63</v>
      </c>
      <c r="B16" s="29" t="s">
        <v>64</v>
      </c>
      <c r="C16" s="29" t="s">
        <v>64</v>
      </c>
      <c r="D16" s="29" t="s">
        <v>64</v>
      </c>
      <c r="E16" s="29" t="s">
        <v>65</v>
      </c>
      <c r="F16" s="29" t="s">
        <v>65</v>
      </c>
      <c r="G16" s="29" t="s">
        <v>66</v>
      </c>
    </row>
    <row r="17" spans="1:7" ht="68">
      <c r="A17" s="41" t="s">
        <v>67</v>
      </c>
      <c r="B17" s="37" t="s">
        <v>68</v>
      </c>
      <c r="C17" s="37" t="s">
        <v>68</v>
      </c>
      <c r="D17" s="29" t="s">
        <v>69</v>
      </c>
      <c r="E17" s="37" t="s">
        <v>68</v>
      </c>
      <c r="F17" s="29" t="s">
        <v>69</v>
      </c>
      <c r="G17" s="29" t="s">
        <v>69</v>
      </c>
    </row>
    <row r="18" spans="1:7" ht="22.25" customHeight="1">
      <c r="A18" s="30" t="s">
        <v>70</v>
      </c>
      <c r="B18" s="29" t="s">
        <v>71</v>
      </c>
      <c r="C18" s="29" t="s">
        <v>71</v>
      </c>
      <c r="D18" s="29" t="s">
        <v>71</v>
      </c>
      <c r="E18" s="29" t="s">
        <v>72</v>
      </c>
      <c r="F18" s="29" t="s">
        <v>71</v>
      </c>
      <c r="G18" s="29" t="s">
        <v>71</v>
      </c>
    </row>
    <row r="19" spans="1:7" ht="23" customHeight="1">
      <c r="A19" s="30" t="s">
        <v>73</v>
      </c>
      <c r="B19" s="29" t="s">
        <v>74</v>
      </c>
      <c r="C19" s="29" t="s">
        <v>74</v>
      </c>
      <c r="D19" s="29" t="s">
        <v>74</v>
      </c>
      <c r="E19" s="29" t="s">
        <v>74</v>
      </c>
      <c r="F19" s="29" t="s">
        <v>74</v>
      </c>
      <c r="G19" s="29" t="s">
        <v>74</v>
      </c>
    </row>
    <row r="20" spans="1:7" ht="32" customHeight="1">
      <c r="A20" s="30" t="s">
        <v>75</v>
      </c>
      <c r="B20" s="29" t="s">
        <v>76</v>
      </c>
      <c r="C20" s="29" t="s">
        <v>76</v>
      </c>
      <c r="D20" s="29" t="s">
        <v>76</v>
      </c>
      <c r="E20" s="29" t="s">
        <v>77</v>
      </c>
      <c r="F20" s="29" t="s">
        <v>76</v>
      </c>
      <c r="G20" s="29" t="s">
        <v>76</v>
      </c>
    </row>
    <row r="21" spans="1:7" ht="32" customHeight="1">
      <c r="A21" s="30" t="s">
        <v>78</v>
      </c>
      <c r="B21" s="29" t="s">
        <v>79</v>
      </c>
      <c r="C21" s="29" t="s">
        <v>79</v>
      </c>
      <c r="D21" s="29" t="s">
        <v>79</v>
      </c>
      <c r="E21" s="29" t="s">
        <v>79</v>
      </c>
      <c r="F21" s="29" t="s">
        <v>79</v>
      </c>
      <c r="G21" s="29" t="s">
        <v>79</v>
      </c>
    </row>
    <row r="22" spans="1:7" ht="36" customHeight="1">
      <c r="A22" s="30" t="s">
        <v>80</v>
      </c>
      <c r="B22" s="29" t="s">
        <v>81</v>
      </c>
      <c r="C22" s="29" t="s">
        <v>82</v>
      </c>
      <c r="D22" s="29" t="s">
        <v>81</v>
      </c>
      <c r="E22" s="29" t="s">
        <v>82</v>
      </c>
      <c r="F22" s="29" t="s">
        <v>81</v>
      </c>
      <c r="G22" s="29" t="s">
        <v>81</v>
      </c>
    </row>
    <row r="23" spans="1:7" ht="24" customHeight="1">
      <c r="A23" s="30" t="s">
        <v>83</v>
      </c>
      <c r="B23" s="29" t="s">
        <v>84</v>
      </c>
      <c r="C23" s="29" t="s">
        <v>85</v>
      </c>
      <c r="D23" s="29" t="s">
        <v>85</v>
      </c>
      <c r="E23" s="29" t="s">
        <v>86</v>
      </c>
      <c r="F23" s="29" t="s">
        <v>84</v>
      </c>
      <c r="G23" s="29" t="s">
        <v>84</v>
      </c>
    </row>
    <row r="24" spans="1:7" ht="51">
      <c r="A24" s="42" t="s">
        <v>87</v>
      </c>
      <c r="B24" s="37" t="s">
        <v>88</v>
      </c>
      <c r="C24" s="37" t="s">
        <v>88</v>
      </c>
      <c r="D24" s="29" t="s">
        <v>89</v>
      </c>
      <c r="E24" s="37" t="s">
        <v>88</v>
      </c>
      <c r="F24" s="29" t="s">
        <v>89</v>
      </c>
      <c r="G24" s="29" t="s">
        <v>89</v>
      </c>
    </row>
    <row r="25" spans="1:7" ht="25.25" hidden="1" customHeight="1">
      <c r="A25" s="43" t="s">
        <v>90</v>
      </c>
      <c r="B25" s="43">
        <v>202.5</v>
      </c>
      <c r="C25" s="44">
        <v>220.6</v>
      </c>
      <c r="D25" s="44">
        <v>220.6</v>
      </c>
      <c r="E25" s="43">
        <v>266.5</v>
      </c>
      <c r="F25" s="43">
        <v>266.5</v>
      </c>
      <c r="G25" s="45">
        <v>257.39999999999998</v>
      </c>
    </row>
    <row r="26" spans="1:7" ht="25.25" customHeight="1">
      <c r="A26" s="43" t="s">
        <v>91</v>
      </c>
      <c r="B26" s="43">
        <v>10</v>
      </c>
      <c r="C26" s="44"/>
      <c r="D26" s="44">
        <v>10</v>
      </c>
      <c r="E26" s="43"/>
      <c r="F26" s="43">
        <v>10</v>
      </c>
      <c r="G26" s="45">
        <v>10</v>
      </c>
    </row>
    <row r="27" spans="1:7" ht="25.25" hidden="1" customHeight="1">
      <c r="A27" s="43" t="s">
        <v>92</v>
      </c>
      <c r="B27" s="139">
        <v>345</v>
      </c>
      <c r="C27" s="140"/>
      <c r="D27" s="140"/>
      <c r="E27" s="140"/>
      <c r="F27" s="140"/>
      <c r="G27" s="141"/>
    </row>
    <row r="28" spans="1:7" ht="25.25" hidden="1" customHeight="1">
      <c r="A28" s="43" t="s">
        <v>93</v>
      </c>
      <c r="B28" s="139">
        <f>SUMPRODUCT(B25:G25,B26:G26)+B27</f>
        <v>9815</v>
      </c>
      <c r="C28" s="140"/>
      <c r="D28" s="140"/>
      <c r="E28" s="140"/>
      <c r="F28" s="140"/>
      <c r="G28" s="141"/>
    </row>
    <row r="29" spans="1:7" ht="25.25" customHeight="1">
      <c r="A29" s="46"/>
      <c r="B29" s="47"/>
      <c r="C29" s="47"/>
      <c r="D29" s="47"/>
      <c r="E29" s="47"/>
      <c r="F29" s="47"/>
      <c r="G29" s="47"/>
    </row>
    <row r="30" spans="1:7" hidden="1">
      <c r="A30" s="26" t="s">
        <v>94</v>
      </c>
    </row>
    <row r="31" spans="1:7" ht="43.25" hidden="1" customHeight="1">
      <c r="A31" s="142" t="s">
        <v>95</v>
      </c>
      <c r="B31" s="142"/>
      <c r="C31" s="142"/>
      <c r="D31" s="142"/>
      <c r="E31" s="142"/>
      <c r="F31" s="142"/>
      <c r="G31" s="142"/>
    </row>
    <row r="32" spans="1:7" hidden="1">
      <c r="A32" s="26" t="s">
        <v>96</v>
      </c>
    </row>
    <row r="33" spans="1:7" hidden="1">
      <c r="A33" s="26" t="s">
        <v>97</v>
      </c>
    </row>
    <row r="34" spans="1:7" ht="52.25" hidden="1" customHeight="1">
      <c r="A34" s="143" t="s">
        <v>98</v>
      </c>
      <c r="B34" s="143"/>
      <c r="C34" s="143"/>
      <c r="D34" s="143"/>
      <c r="E34" s="143"/>
      <c r="F34" s="143"/>
      <c r="G34" s="143"/>
    </row>
    <row r="35" spans="1:7" hidden="1"/>
  </sheetData>
  <mergeCells count="4">
    <mergeCell ref="B27:G27"/>
    <mergeCell ref="B28:G28"/>
    <mergeCell ref="A31:G31"/>
    <mergeCell ref="A34:G34"/>
  </mergeCells>
  <phoneticPr fontId="30" type="noConversion"/>
  <pageMargins left="0.25" right="0.25"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1"/>
  <sheetViews>
    <sheetView workbookViewId="0">
      <selection activeCell="F24" sqref="F24"/>
    </sheetView>
  </sheetViews>
  <sheetFormatPr baseColWidth="10" defaultColWidth="10.83203125" defaultRowHeight="16"/>
  <cols>
    <col min="1" max="1" width="14" style="2" customWidth="1"/>
    <col min="2" max="2" width="21.5" style="2" customWidth="1"/>
    <col min="3" max="6" width="19.83203125" style="2" customWidth="1"/>
    <col min="7" max="7" width="18.83203125" style="3" customWidth="1"/>
    <col min="8" max="8" width="19.1640625" style="3" customWidth="1"/>
    <col min="9" max="9" width="21.83203125" style="3" customWidth="1"/>
    <col min="10" max="10" width="20.33203125" style="3" customWidth="1"/>
    <col min="11" max="11" width="21.83203125" style="3" customWidth="1"/>
    <col min="12" max="12" width="21" style="2" customWidth="1"/>
    <col min="13" max="13" width="21.5" style="2" customWidth="1"/>
    <col min="14" max="14" width="22.33203125" style="2" customWidth="1"/>
    <col min="15" max="15" width="21" style="2" customWidth="1"/>
    <col min="16" max="16" width="22.5" style="2" customWidth="1"/>
    <col min="17" max="17" width="21.6640625" style="2" customWidth="1"/>
    <col min="18" max="16384" width="10.83203125" style="3"/>
  </cols>
  <sheetData>
    <row r="1" spans="1:17" ht="23" customHeight="1">
      <c r="A1" s="4" t="s">
        <v>99</v>
      </c>
      <c r="B1" s="5"/>
      <c r="D1" s="3"/>
      <c r="E1" s="6"/>
    </row>
    <row r="2" spans="1:17" ht="18" customHeight="1">
      <c r="A2" s="5" t="s">
        <v>100</v>
      </c>
      <c r="B2" s="5"/>
      <c r="C2" s="7"/>
      <c r="D2" s="7"/>
      <c r="E2" s="7"/>
      <c r="F2" s="7"/>
    </row>
    <row r="3" spans="1:17" ht="24" customHeight="1">
      <c r="A3" s="8" t="s">
        <v>101</v>
      </c>
      <c r="B3" s="8" t="s">
        <v>13</v>
      </c>
      <c r="C3" s="9" t="s">
        <v>13</v>
      </c>
      <c r="D3" s="10" t="s">
        <v>102</v>
      </c>
      <c r="E3" s="11" t="s">
        <v>102</v>
      </c>
      <c r="F3" s="9" t="s">
        <v>9</v>
      </c>
      <c r="G3" s="9" t="s">
        <v>9</v>
      </c>
      <c r="H3" s="12" t="s">
        <v>11</v>
      </c>
      <c r="I3" s="11" t="s">
        <v>11</v>
      </c>
      <c r="J3" s="10" t="s">
        <v>11</v>
      </c>
      <c r="K3" s="14" t="s">
        <v>11</v>
      </c>
      <c r="L3" s="12" t="s">
        <v>11</v>
      </c>
      <c r="M3" s="14" t="s">
        <v>11</v>
      </c>
      <c r="N3" s="12" t="s">
        <v>103</v>
      </c>
      <c r="O3" s="11" t="s">
        <v>103</v>
      </c>
      <c r="P3" s="10" t="s">
        <v>10</v>
      </c>
      <c r="Q3" s="9" t="s">
        <v>10</v>
      </c>
    </row>
    <row r="4" spans="1:17" ht="51">
      <c r="A4" s="8" t="s">
        <v>15</v>
      </c>
      <c r="B4" s="9" t="s">
        <v>104</v>
      </c>
      <c r="C4" s="9" t="s">
        <v>105</v>
      </c>
      <c r="D4" s="10" t="s">
        <v>106</v>
      </c>
      <c r="E4" s="11" t="s">
        <v>107</v>
      </c>
      <c r="F4" s="10" t="s">
        <v>106</v>
      </c>
      <c r="G4" s="9" t="s">
        <v>18</v>
      </c>
      <c r="H4" s="12" t="s">
        <v>108</v>
      </c>
      <c r="I4" s="11" t="s">
        <v>109</v>
      </c>
      <c r="J4" s="10" t="s">
        <v>110</v>
      </c>
      <c r="K4" s="14" t="s">
        <v>21</v>
      </c>
      <c r="L4" s="12" t="s">
        <v>111</v>
      </c>
      <c r="M4" s="14" t="s">
        <v>109</v>
      </c>
      <c r="N4" s="12" t="s">
        <v>112</v>
      </c>
      <c r="O4" s="11" t="s">
        <v>113</v>
      </c>
      <c r="P4" s="10" t="s">
        <v>114</v>
      </c>
      <c r="Q4" s="9" t="s">
        <v>20</v>
      </c>
    </row>
    <row r="5" spans="1:17" ht="25.25" customHeight="1">
      <c r="A5" s="8" t="s">
        <v>22</v>
      </c>
      <c r="B5" s="9" t="s">
        <v>115</v>
      </c>
      <c r="C5" s="9" t="s">
        <v>116</v>
      </c>
      <c r="D5" s="10" t="s">
        <v>117</v>
      </c>
      <c r="E5" s="11" t="s">
        <v>118</v>
      </c>
      <c r="F5" s="10" t="s">
        <v>119</v>
      </c>
      <c r="G5" s="9" t="s">
        <v>25</v>
      </c>
      <c r="H5" s="12" t="s">
        <v>120</v>
      </c>
      <c r="I5" s="11" t="s">
        <v>121</v>
      </c>
      <c r="J5" s="10" t="s">
        <v>122</v>
      </c>
      <c r="K5" s="14" t="s">
        <v>28</v>
      </c>
      <c r="L5" s="12" t="s">
        <v>123</v>
      </c>
      <c r="M5" s="14" t="s">
        <v>124</v>
      </c>
      <c r="N5" s="12" t="s">
        <v>125</v>
      </c>
      <c r="O5" s="11" t="s">
        <v>126</v>
      </c>
      <c r="P5" s="10" t="s">
        <v>127</v>
      </c>
      <c r="Q5" s="9" t="s">
        <v>27</v>
      </c>
    </row>
    <row r="6" spans="1:17" ht="34">
      <c r="A6" s="8" t="s">
        <v>29</v>
      </c>
      <c r="B6" s="9" t="s">
        <v>128</v>
      </c>
      <c r="C6" s="9" t="s">
        <v>128</v>
      </c>
      <c r="D6" s="10" t="s">
        <v>128</v>
      </c>
      <c r="E6" s="11" t="s">
        <v>128</v>
      </c>
      <c r="F6" s="10" t="s">
        <v>129</v>
      </c>
      <c r="G6" s="9" t="s">
        <v>31</v>
      </c>
      <c r="H6" s="12" t="s">
        <v>130</v>
      </c>
      <c r="I6" s="11" t="s">
        <v>130</v>
      </c>
      <c r="J6" s="10" t="s">
        <v>32</v>
      </c>
      <c r="K6" s="14" t="s">
        <v>32</v>
      </c>
      <c r="L6" s="12" t="s">
        <v>130</v>
      </c>
      <c r="M6" s="14" t="s">
        <v>130</v>
      </c>
      <c r="N6" s="12" t="s">
        <v>130</v>
      </c>
      <c r="O6" s="11" t="s">
        <v>130</v>
      </c>
      <c r="P6" s="10" t="s">
        <v>32</v>
      </c>
      <c r="Q6" s="9" t="s">
        <v>32</v>
      </c>
    </row>
    <row r="7" spans="1:17" ht="17">
      <c r="A7" s="8" t="s">
        <v>33</v>
      </c>
      <c r="B7" s="9" t="s">
        <v>34</v>
      </c>
      <c r="C7" s="9" t="s">
        <v>34</v>
      </c>
      <c r="D7" s="10" t="s">
        <v>34</v>
      </c>
      <c r="E7" s="11" t="s">
        <v>34</v>
      </c>
      <c r="F7" s="10" t="s">
        <v>34</v>
      </c>
      <c r="G7" s="9" t="s">
        <v>34</v>
      </c>
      <c r="H7" s="12" t="s">
        <v>35</v>
      </c>
      <c r="I7" s="11" t="s">
        <v>35</v>
      </c>
      <c r="J7" s="10" t="s">
        <v>35</v>
      </c>
      <c r="K7" s="14" t="s">
        <v>35</v>
      </c>
      <c r="L7" s="12" t="s">
        <v>35</v>
      </c>
      <c r="M7" s="14" t="s">
        <v>35</v>
      </c>
      <c r="N7" s="12" t="s">
        <v>35</v>
      </c>
      <c r="O7" s="11" t="s">
        <v>35</v>
      </c>
      <c r="P7" s="10" t="s">
        <v>35</v>
      </c>
      <c r="Q7" s="9" t="s">
        <v>35</v>
      </c>
    </row>
    <row r="8" spans="1:17" ht="34">
      <c r="A8" s="8" t="s">
        <v>36</v>
      </c>
      <c r="B8" s="9" t="s">
        <v>131</v>
      </c>
      <c r="C8" s="9" t="s">
        <v>37</v>
      </c>
      <c r="D8" s="10" t="s">
        <v>132</v>
      </c>
      <c r="E8" s="11" t="s">
        <v>133</v>
      </c>
      <c r="F8" s="10" t="s">
        <v>134</v>
      </c>
      <c r="G8" s="9" t="s">
        <v>39</v>
      </c>
      <c r="H8" s="12" t="s">
        <v>135</v>
      </c>
      <c r="I8" s="11" t="s">
        <v>42</v>
      </c>
      <c r="J8" s="10" t="s">
        <v>135</v>
      </c>
      <c r="K8" s="14" t="s">
        <v>42</v>
      </c>
      <c r="L8" s="10" t="s">
        <v>135</v>
      </c>
      <c r="M8" s="14" t="s">
        <v>42</v>
      </c>
      <c r="N8" s="12" t="s">
        <v>42</v>
      </c>
      <c r="O8" s="11" t="s">
        <v>42</v>
      </c>
      <c r="P8" s="10" t="s">
        <v>42</v>
      </c>
      <c r="Q8" s="9" t="s">
        <v>41</v>
      </c>
    </row>
    <row r="9" spans="1:17" ht="49.25" customHeight="1">
      <c r="A9" s="13" t="s">
        <v>136</v>
      </c>
      <c r="B9" s="9" t="s">
        <v>44</v>
      </c>
      <c r="C9" s="9" t="s">
        <v>44</v>
      </c>
      <c r="D9" s="10" t="s">
        <v>137</v>
      </c>
      <c r="E9" s="11" t="s">
        <v>45</v>
      </c>
      <c r="F9" s="10" t="s">
        <v>137</v>
      </c>
      <c r="G9" s="9" t="s">
        <v>45</v>
      </c>
      <c r="H9" s="12" t="s">
        <v>138</v>
      </c>
      <c r="I9" s="11" t="s">
        <v>138</v>
      </c>
      <c r="J9" s="10" t="s">
        <v>138</v>
      </c>
      <c r="K9" s="14" t="s">
        <v>138</v>
      </c>
      <c r="L9" s="12" t="s">
        <v>138</v>
      </c>
      <c r="M9" s="14" t="s">
        <v>138</v>
      </c>
      <c r="N9" s="12" t="s">
        <v>138</v>
      </c>
      <c r="O9" s="11" t="s">
        <v>138</v>
      </c>
      <c r="P9" s="10" t="s">
        <v>138</v>
      </c>
      <c r="Q9" s="9" t="s">
        <v>138</v>
      </c>
    </row>
    <row r="10" spans="1:17" ht="24" customHeight="1">
      <c r="A10" s="8" t="s">
        <v>47</v>
      </c>
      <c r="B10" s="9">
        <v>30</v>
      </c>
      <c r="C10" s="9">
        <v>28</v>
      </c>
      <c r="D10" s="10">
        <v>35</v>
      </c>
      <c r="E10" s="11">
        <v>29</v>
      </c>
      <c r="F10" s="10">
        <v>35</v>
      </c>
      <c r="G10" s="9">
        <v>29</v>
      </c>
      <c r="H10" s="12">
        <v>35.5</v>
      </c>
      <c r="I10" s="11">
        <v>29.4</v>
      </c>
      <c r="J10" s="10">
        <v>35.5</v>
      </c>
      <c r="K10" s="14">
        <v>29.4</v>
      </c>
      <c r="L10" s="12">
        <v>35.6</v>
      </c>
      <c r="M10" s="14">
        <v>29.5</v>
      </c>
      <c r="N10" s="12">
        <v>35.6</v>
      </c>
      <c r="O10" s="11">
        <v>29.5</v>
      </c>
      <c r="P10" s="10">
        <v>35.6</v>
      </c>
      <c r="Q10" s="9">
        <v>29.5</v>
      </c>
    </row>
    <row r="11" spans="1:17" ht="51">
      <c r="A11" s="8" t="s">
        <v>50</v>
      </c>
      <c r="B11" s="9" t="s">
        <v>139</v>
      </c>
      <c r="C11" s="9" t="s">
        <v>51</v>
      </c>
      <c r="D11" s="10" t="s">
        <v>139</v>
      </c>
      <c r="E11" s="11" t="s">
        <v>51</v>
      </c>
      <c r="F11" s="10" t="s">
        <v>139</v>
      </c>
      <c r="G11" s="9" t="s">
        <v>51</v>
      </c>
      <c r="H11" s="12" t="s">
        <v>139</v>
      </c>
      <c r="I11" s="11" t="s">
        <v>51</v>
      </c>
      <c r="J11" s="10" t="s">
        <v>139</v>
      </c>
      <c r="K11" s="14" t="s">
        <v>51</v>
      </c>
      <c r="L11" s="12" t="s">
        <v>139</v>
      </c>
      <c r="M11" s="14" t="s">
        <v>52</v>
      </c>
      <c r="N11" s="12" t="s">
        <v>139</v>
      </c>
      <c r="O11" s="11" t="s">
        <v>52</v>
      </c>
      <c r="P11" s="10" t="s">
        <v>139</v>
      </c>
      <c r="Q11" s="9" t="s">
        <v>52</v>
      </c>
    </row>
    <row r="12" spans="1:17" ht="31.25" customHeight="1">
      <c r="A12" s="8" t="s">
        <v>53</v>
      </c>
      <c r="B12" s="11" t="s">
        <v>54</v>
      </c>
      <c r="C12" s="9" t="s">
        <v>54</v>
      </c>
      <c r="D12" s="12" t="s">
        <v>54</v>
      </c>
      <c r="E12" s="14" t="s">
        <v>54</v>
      </c>
      <c r="F12" s="12" t="s">
        <v>140</v>
      </c>
      <c r="G12" s="9" t="s">
        <v>54</v>
      </c>
      <c r="H12" s="12" t="s">
        <v>54</v>
      </c>
      <c r="I12" s="11" t="s">
        <v>54</v>
      </c>
      <c r="J12" s="10" t="s">
        <v>54</v>
      </c>
      <c r="K12" s="11" t="s">
        <v>54</v>
      </c>
      <c r="L12" s="10" t="s">
        <v>54</v>
      </c>
      <c r="M12" s="14" t="s">
        <v>54</v>
      </c>
      <c r="N12" s="12" t="s">
        <v>54</v>
      </c>
      <c r="O12" s="11" t="s">
        <v>54</v>
      </c>
      <c r="P12" s="10" t="s">
        <v>54</v>
      </c>
      <c r="Q12" s="9" t="s">
        <v>54</v>
      </c>
    </row>
    <row r="13" spans="1:17" ht="31.25" customHeight="1">
      <c r="A13" s="13" t="s">
        <v>55</v>
      </c>
      <c r="B13" s="9" t="s">
        <v>56</v>
      </c>
      <c r="C13" s="9" t="s">
        <v>56</v>
      </c>
      <c r="D13" s="10" t="s">
        <v>56</v>
      </c>
      <c r="E13" s="11" t="s">
        <v>56</v>
      </c>
      <c r="F13" s="10" t="s">
        <v>56</v>
      </c>
      <c r="G13" s="9" t="s">
        <v>56</v>
      </c>
      <c r="H13" s="12" t="s">
        <v>56</v>
      </c>
      <c r="I13" s="11" t="s">
        <v>56</v>
      </c>
      <c r="J13" s="10" t="s">
        <v>56</v>
      </c>
      <c r="K13" s="14" t="s">
        <v>56</v>
      </c>
      <c r="L13" s="12" t="s">
        <v>56</v>
      </c>
      <c r="M13" s="14" t="s">
        <v>56</v>
      </c>
      <c r="N13" s="12" t="s">
        <v>56</v>
      </c>
      <c r="O13" s="11" t="s">
        <v>56</v>
      </c>
      <c r="P13" s="10" t="s">
        <v>56</v>
      </c>
      <c r="Q13" s="9" t="s">
        <v>56</v>
      </c>
    </row>
    <row r="14" spans="1:17" ht="31.25" customHeight="1">
      <c r="A14" s="8" t="s">
        <v>57</v>
      </c>
      <c r="B14" s="9" t="s">
        <v>58</v>
      </c>
      <c r="C14" s="9" t="s">
        <v>58</v>
      </c>
      <c r="D14" s="10" t="s">
        <v>58</v>
      </c>
      <c r="E14" s="11" t="s">
        <v>58</v>
      </c>
      <c r="F14" s="10" t="s">
        <v>58</v>
      </c>
      <c r="G14" s="9" t="s">
        <v>58</v>
      </c>
      <c r="H14" s="12" t="s">
        <v>58</v>
      </c>
      <c r="I14" s="11" t="s">
        <v>58</v>
      </c>
      <c r="J14" s="10" t="s">
        <v>58</v>
      </c>
      <c r="K14" s="14" t="s">
        <v>58</v>
      </c>
      <c r="L14" s="12" t="s">
        <v>58</v>
      </c>
      <c r="M14" s="14" t="s">
        <v>58</v>
      </c>
      <c r="N14" s="12" t="s">
        <v>58</v>
      </c>
      <c r="O14" s="11" t="s">
        <v>58</v>
      </c>
      <c r="P14" s="10" t="s">
        <v>58</v>
      </c>
      <c r="Q14" s="9" t="s">
        <v>58</v>
      </c>
    </row>
    <row r="15" spans="1:17" ht="34">
      <c r="A15" s="8" t="s">
        <v>59</v>
      </c>
      <c r="B15" s="9" t="s">
        <v>60</v>
      </c>
      <c r="C15" s="9" t="s">
        <v>60</v>
      </c>
      <c r="D15" s="10" t="s">
        <v>60</v>
      </c>
      <c r="E15" s="11" t="s">
        <v>60</v>
      </c>
      <c r="F15" s="10" t="s">
        <v>60</v>
      </c>
      <c r="G15" s="9" t="s">
        <v>60</v>
      </c>
      <c r="H15" s="12" t="s">
        <v>60</v>
      </c>
      <c r="I15" s="11" t="s">
        <v>60</v>
      </c>
      <c r="J15" s="10" t="s">
        <v>60</v>
      </c>
      <c r="K15" s="14" t="s">
        <v>60</v>
      </c>
      <c r="L15" s="12" t="s">
        <v>60</v>
      </c>
      <c r="M15" s="14" t="s">
        <v>60</v>
      </c>
      <c r="N15" s="12" t="s">
        <v>60</v>
      </c>
      <c r="O15" s="11" t="s">
        <v>60</v>
      </c>
      <c r="P15" s="10" t="s">
        <v>60</v>
      </c>
      <c r="Q15" s="9" t="s">
        <v>60</v>
      </c>
    </row>
    <row r="16" spans="1:17" ht="22.25" customHeight="1">
      <c r="A16" s="8" t="s">
        <v>61</v>
      </c>
      <c r="B16" s="9" t="s">
        <v>62</v>
      </c>
      <c r="C16" s="9" t="s">
        <v>62</v>
      </c>
      <c r="D16" s="10" t="s">
        <v>62</v>
      </c>
      <c r="E16" s="11" t="s">
        <v>62</v>
      </c>
      <c r="F16" s="10" t="s">
        <v>62</v>
      </c>
      <c r="G16" s="9" t="s">
        <v>62</v>
      </c>
      <c r="H16" s="12" t="s">
        <v>62</v>
      </c>
      <c r="I16" s="11" t="s">
        <v>62</v>
      </c>
      <c r="J16" s="10" t="s">
        <v>62</v>
      </c>
      <c r="K16" s="14" t="s">
        <v>62</v>
      </c>
      <c r="L16" s="12" t="s">
        <v>62</v>
      </c>
      <c r="M16" s="14" t="s">
        <v>62</v>
      </c>
      <c r="N16" s="12" t="s">
        <v>62</v>
      </c>
      <c r="O16" s="11" t="s">
        <v>62</v>
      </c>
      <c r="P16" s="10" t="s">
        <v>62</v>
      </c>
      <c r="Q16" s="9" t="s">
        <v>62</v>
      </c>
    </row>
    <row r="17" spans="1:17" ht="22.25" customHeight="1">
      <c r="A17" s="8" t="s">
        <v>63</v>
      </c>
      <c r="B17" s="9" t="s">
        <v>64</v>
      </c>
      <c r="C17" s="9" t="s">
        <v>64</v>
      </c>
      <c r="D17" s="10" t="s">
        <v>64</v>
      </c>
      <c r="E17" s="11" t="s">
        <v>64</v>
      </c>
      <c r="F17" s="10" t="s">
        <v>64</v>
      </c>
      <c r="G17" s="9" t="s">
        <v>64</v>
      </c>
      <c r="H17" s="12" t="s">
        <v>64</v>
      </c>
      <c r="I17" s="11" t="s">
        <v>64</v>
      </c>
      <c r="J17" s="10" t="s">
        <v>66</v>
      </c>
      <c r="K17" s="14" t="s">
        <v>66</v>
      </c>
      <c r="L17" s="12" t="s">
        <v>65</v>
      </c>
      <c r="M17" s="14" t="s">
        <v>65</v>
      </c>
      <c r="N17" s="12" t="s">
        <v>65</v>
      </c>
      <c r="O17" s="11" t="s">
        <v>65</v>
      </c>
      <c r="P17" s="21" t="s">
        <v>65</v>
      </c>
      <c r="Q17" s="9" t="s">
        <v>65</v>
      </c>
    </row>
    <row r="18" spans="1:17" ht="51">
      <c r="A18" s="13" t="s">
        <v>67</v>
      </c>
      <c r="B18" s="9" t="s">
        <v>68</v>
      </c>
      <c r="C18" s="9" t="s">
        <v>68</v>
      </c>
      <c r="D18" s="10" t="s">
        <v>69</v>
      </c>
      <c r="E18" s="11" t="s">
        <v>69</v>
      </c>
      <c r="F18" s="10" t="s">
        <v>69</v>
      </c>
      <c r="G18" s="9" t="s">
        <v>69</v>
      </c>
      <c r="H18" s="12" t="s">
        <v>69</v>
      </c>
      <c r="I18" s="11" t="s">
        <v>69</v>
      </c>
      <c r="J18" s="10" t="s">
        <v>69</v>
      </c>
      <c r="K18" s="14" t="s">
        <v>69</v>
      </c>
      <c r="L18" s="12" t="s">
        <v>69</v>
      </c>
      <c r="M18" s="14" t="s">
        <v>69</v>
      </c>
      <c r="N18" s="12" t="s">
        <v>69</v>
      </c>
      <c r="O18" s="11" t="s">
        <v>69</v>
      </c>
      <c r="P18" s="10" t="s">
        <v>69</v>
      </c>
      <c r="Q18" s="9" t="s">
        <v>69</v>
      </c>
    </row>
    <row r="19" spans="1:17" ht="34">
      <c r="A19" s="8" t="s">
        <v>70</v>
      </c>
      <c r="B19" s="9" t="s">
        <v>141</v>
      </c>
      <c r="C19" s="9" t="s">
        <v>71</v>
      </c>
      <c r="D19" s="10" t="s">
        <v>71</v>
      </c>
      <c r="E19" s="11" t="s">
        <v>71</v>
      </c>
      <c r="F19" s="10" t="s">
        <v>71</v>
      </c>
      <c r="G19" s="9" t="s">
        <v>71</v>
      </c>
      <c r="H19" s="12" t="s">
        <v>72</v>
      </c>
      <c r="I19" s="11" t="s">
        <v>72</v>
      </c>
      <c r="J19" s="10" t="s">
        <v>72</v>
      </c>
      <c r="K19" s="14" t="s">
        <v>72</v>
      </c>
      <c r="L19" s="12" t="s">
        <v>72</v>
      </c>
      <c r="M19" s="14" t="s">
        <v>72</v>
      </c>
      <c r="N19" s="12" t="s">
        <v>72</v>
      </c>
      <c r="O19" s="11" t="s">
        <v>72</v>
      </c>
      <c r="P19" s="10" t="s">
        <v>72</v>
      </c>
      <c r="Q19" s="9" t="s">
        <v>72</v>
      </c>
    </row>
    <row r="20" spans="1:17" ht="23" customHeight="1">
      <c r="A20" s="8" t="s">
        <v>73</v>
      </c>
      <c r="B20" s="9" t="s">
        <v>74</v>
      </c>
      <c r="C20" s="9" t="s">
        <v>74</v>
      </c>
      <c r="D20" s="10" t="s">
        <v>74</v>
      </c>
      <c r="E20" s="11" t="s">
        <v>74</v>
      </c>
      <c r="F20" s="10" t="s">
        <v>74</v>
      </c>
      <c r="G20" s="9" t="s">
        <v>74</v>
      </c>
      <c r="H20" s="10" t="s">
        <v>74</v>
      </c>
      <c r="I20" s="11" t="s">
        <v>74</v>
      </c>
      <c r="J20" s="10" t="s">
        <v>74</v>
      </c>
      <c r="K20" s="11" t="s">
        <v>74</v>
      </c>
      <c r="L20" s="10" t="s">
        <v>74</v>
      </c>
      <c r="M20" s="14" t="s">
        <v>74</v>
      </c>
      <c r="N20" s="12" t="s">
        <v>74</v>
      </c>
      <c r="O20" s="11" t="s">
        <v>74</v>
      </c>
      <c r="P20" s="10" t="s">
        <v>74</v>
      </c>
      <c r="Q20" s="9" t="s">
        <v>74</v>
      </c>
    </row>
    <row r="21" spans="1:17" ht="32" customHeight="1">
      <c r="A21" s="8" t="s">
        <v>75</v>
      </c>
      <c r="B21" s="9" t="s">
        <v>76</v>
      </c>
      <c r="C21" s="9" t="s">
        <v>76</v>
      </c>
      <c r="D21" s="10" t="s">
        <v>76</v>
      </c>
      <c r="E21" s="11" t="s">
        <v>76</v>
      </c>
      <c r="F21" s="10" t="s">
        <v>76</v>
      </c>
      <c r="G21" s="9" t="s">
        <v>76</v>
      </c>
      <c r="H21" s="12" t="s">
        <v>77</v>
      </c>
      <c r="I21" s="11" t="s">
        <v>77</v>
      </c>
      <c r="J21" s="10" t="s">
        <v>77</v>
      </c>
      <c r="K21" s="14" t="s">
        <v>77</v>
      </c>
      <c r="L21" s="12" t="s">
        <v>77</v>
      </c>
      <c r="M21" s="14" t="s">
        <v>77</v>
      </c>
      <c r="N21" s="12" t="s">
        <v>77</v>
      </c>
      <c r="O21" s="11" t="s">
        <v>77</v>
      </c>
      <c r="P21" s="10" t="s">
        <v>77</v>
      </c>
      <c r="Q21" s="9" t="s">
        <v>77</v>
      </c>
    </row>
    <row r="22" spans="1:17" ht="32" customHeight="1">
      <c r="A22" s="8" t="s">
        <v>78</v>
      </c>
      <c r="B22" s="9" t="s">
        <v>79</v>
      </c>
      <c r="C22" s="9" t="s">
        <v>79</v>
      </c>
      <c r="D22" s="10" t="s">
        <v>79</v>
      </c>
      <c r="E22" s="11" t="s">
        <v>79</v>
      </c>
      <c r="F22" s="10" t="s">
        <v>79</v>
      </c>
      <c r="G22" s="9" t="s">
        <v>79</v>
      </c>
      <c r="H22" s="12" t="s">
        <v>79</v>
      </c>
      <c r="I22" s="11" t="s">
        <v>79</v>
      </c>
      <c r="J22" s="10" t="s">
        <v>79</v>
      </c>
      <c r="K22" s="14" t="s">
        <v>79</v>
      </c>
      <c r="L22" s="12" t="s">
        <v>79</v>
      </c>
      <c r="M22" s="14" t="s">
        <v>79</v>
      </c>
      <c r="N22" s="12" t="s">
        <v>79</v>
      </c>
      <c r="O22" s="11" t="s">
        <v>79</v>
      </c>
      <c r="P22" s="10" t="s">
        <v>79</v>
      </c>
      <c r="Q22" s="9" t="s">
        <v>79</v>
      </c>
    </row>
    <row r="23" spans="1:17" ht="36" customHeight="1">
      <c r="A23" s="8" t="s">
        <v>80</v>
      </c>
      <c r="B23" s="10" t="s">
        <v>142</v>
      </c>
      <c r="C23" s="9" t="s">
        <v>82</v>
      </c>
      <c r="D23" s="10" t="s">
        <v>142</v>
      </c>
      <c r="E23" s="14" t="s">
        <v>82</v>
      </c>
      <c r="F23" s="10" t="s">
        <v>142</v>
      </c>
      <c r="G23" s="9" t="s">
        <v>82</v>
      </c>
      <c r="H23" s="10" t="s">
        <v>142</v>
      </c>
      <c r="I23" s="14" t="s">
        <v>82</v>
      </c>
      <c r="J23" s="10" t="s">
        <v>142</v>
      </c>
      <c r="K23" s="14" t="s">
        <v>82</v>
      </c>
      <c r="L23" s="10" t="s">
        <v>142</v>
      </c>
      <c r="M23" s="14" t="s">
        <v>82</v>
      </c>
      <c r="N23" s="12" t="s">
        <v>142</v>
      </c>
      <c r="O23" s="14" t="s">
        <v>82</v>
      </c>
      <c r="P23" s="10" t="s">
        <v>142</v>
      </c>
      <c r="Q23" s="9" t="s">
        <v>82</v>
      </c>
    </row>
    <row r="24" spans="1:17" ht="24" customHeight="1">
      <c r="A24" s="8" t="s">
        <v>83</v>
      </c>
      <c r="B24" s="9" t="s">
        <v>84</v>
      </c>
      <c r="C24" s="9" t="s">
        <v>86</v>
      </c>
      <c r="D24" s="10" t="s">
        <v>85</v>
      </c>
      <c r="E24" s="11" t="s">
        <v>84</v>
      </c>
      <c r="F24" s="10" t="s">
        <v>85</v>
      </c>
      <c r="G24" s="11" t="s">
        <v>85</v>
      </c>
      <c r="H24" s="10" t="s">
        <v>86</v>
      </c>
      <c r="I24" s="11" t="s">
        <v>86</v>
      </c>
      <c r="J24" s="10" t="s">
        <v>86</v>
      </c>
      <c r="K24" s="14" t="s">
        <v>86</v>
      </c>
      <c r="L24" s="12" t="s">
        <v>86</v>
      </c>
      <c r="M24" s="14" t="s">
        <v>86</v>
      </c>
      <c r="N24" s="12" t="s">
        <v>86</v>
      </c>
      <c r="O24" s="11" t="s">
        <v>86</v>
      </c>
      <c r="P24" s="10" t="s">
        <v>86</v>
      </c>
      <c r="Q24" s="9" t="s">
        <v>86</v>
      </c>
    </row>
    <row r="25" spans="1:17" ht="51">
      <c r="A25" s="8" t="s">
        <v>87</v>
      </c>
      <c r="B25" s="9" t="s">
        <v>88</v>
      </c>
      <c r="C25" s="9" t="s">
        <v>88</v>
      </c>
      <c r="D25" s="10" t="s">
        <v>143</v>
      </c>
      <c r="E25" s="11" t="s">
        <v>143</v>
      </c>
      <c r="F25" s="10" t="s">
        <v>143</v>
      </c>
      <c r="G25" s="9" t="s">
        <v>144</v>
      </c>
      <c r="H25" s="10" t="s">
        <v>143</v>
      </c>
      <c r="I25" s="11" t="s">
        <v>143</v>
      </c>
      <c r="J25" s="10" t="s">
        <v>143</v>
      </c>
      <c r="K25" s="11" t="s">
        <v>143</v>
      </c>
      <c r="L25" s="10" t="s">
        <v>143</v>
      </c>
      <c r="M25" s="11" t="s">
        <v>143</v>
      </c>
      <c r="N25" s="10" t="s">
        <v>143</v>
      </c>
      <c r="O25" s="11" t="s">
        <v>143</v>
      </c>
      <c r="P25" s="10" t="s">
        <v>145</v>
      </c>
      <c r="Q25" s="9" t="s">
        <v>145</v>
      </c>
    </row>
    <row r="26" spans="1:17" s="1" customFormat="1" ht="31.25" customHeight="1">
      <c r="A26" s="15" t="s">
        <v>146</v>
      </c>
      <c r="B26" s="16">
        <f>920/0.75/6.4</f>
        <v>191.66666666666666</v>
      </c>
      <c r="C26" s="16">
        <f>1000/0.75/6.4</f>
        <v>208.33333333333331</v>
      </c>
      <c r="D26" s="16">
        <f>950/0.75/6.4</f>
        <v>197.91666666666666</v>
      </c>
      <c r="E26" s="17">
        <f>1050/6.4/0.75</f>
        <v>218.75</v>
      </c>
      <c r="F26" s="16">
        <f>1000/0.75/6.4</f>
        <v>208.33333333333331</v>
      </c>
      <c r="G26" s="17">
        <f>1100/0.75/6.4</f>
        <v>229.16666666666666</v>
      </c>
      <c r="H26" s="17">
        <f>1030/6.4/0.75</f>
        <v>214.58333333333334</v>
      </c>
      <c r="I26" s="17">
        <f>1130/6.4/0.75</f>
        <v>235.41666666666666</v>
      </c>
      <c r="J26" s="17">
        <f>1150/6.4/0.75</f>
        <v>239.58333333333334</v>
      </c>
      <c r="K26" s="17">
        <f>1250/6.4/0.75</f>
        <v>260.41666666666669</v>
      </c>
      <c r="L26" s="17">
        <f>1030/6.4/0.75</f>
        <v>214.58333333333334</v>
      </c>
      <c r="M26" s="17">
        <f>1130/6.4/0.75</f>
        <v>235.41666666666666</v>
      </c>
      <c r="N26" s="16">
        <v>220</v>
      </c>
      <c r="O26" s="16">
        <v>241</v>
      </c>
      <c r="P26" s="16">
        <f>1200/6.4/0.75</f>
        <v>250</v>
      </c>
      <c r="Q26" s="23">
        <v>272</v>
      </c>
    </row>
    <row r="27" spans="1:17" ht="25.25" customHeight="1">
      <c r="A27" s="18" t="s">
        <v>147</v>
      </c>
      <c r="B27" s="8"/>
      <c r="C27" s="8"/>
      <c r="D27" s="8"/>
      <c r="E27" s="8"/>
      <c r="F27" s="8"/>
      <c r="G27" s="19"/>
      <c r="H27" s="19"/>
      <c r="I27" s="19"/>
      <c r="J27" s="19"/>
      <c r="K27" s="19"/>
      <c r="L27" s="22"/>
      <c r="M27" s="22"/>
      <c r="N27" s="22"/>
      <c r="O27" s="22"/>
      <c r="P27" s="22"/>
      <c r="Q27" s="22"/>
    </row>
    <row r="28" spans="1:17" ht="25.25" customHeight="1">
      <c r="A28" s="20"/>
      <c r="B28" s="20"/>
      <c r="C28" s="20"/>
      <c r="D28" s="20"/>
      <c r="E28" s="20"/>
      <c r="F28" s="20"/>
      <c r="Q28" s="20"/>
    </row>
    <row r="29" spans="1:17">
      <c r="A29" s="2" t="s">
        <v>94</v>
      </c>
    </row>
    <row r="30" spans="1:17">
      <c r="A30" s="2" t="s">
        <v>148</v>
      </c>
    </row>
    <row r="31" spans="1:17">
      <c r="A31" s="2" t="s">
        <v>149</v>
      </c>
    </row>
  </sheetData>
  <phoneticPr fontId="30"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NAME</vt:lpstr>
      <vt:lpstr>采购配置</vt:lpstr>
      <vt:lpstr>to Geo</vt:lpstr>
      <vt:lpstr>NAME!Print_Area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39655</dc:creator>
  <cp:lastModifiedBy>Rick</cp:lastModifiedBy>
  <cp:lastPrinted>2024-03-06T07:18:35Z</cp:lastPrinted>
  <dcterms:created xsi:type="dcterms:W3CDTF">2021-02-01T09:05:00Z</dcterms:created>
  <dcterms:modified xsi:type="dcterms:W3CDTF">2024-09-18T10:29:08Z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1F9C845591294C498174E4065BD19078</vt:lpwstr>
  </property>
  <property fmtid="{D5CDD505-2E9C-101B-9397-08002B2CF9AE}" pid="3" name="KSOProductBuildVer">
    <vt:lpwstr>2052-11.1.0.14309</vt:lpwstr>
  </property>
</Properties>
</file>