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ba87f9cd4556b/Documents/Data Science Camp/HW Assignments (word)/"/>
    </mc:Choice>
  </mc:AlternateContent>
  <xr:revisionPtr revIDLastSave="0" documentId="8_{DE7C6DAA-9CF8-4B52-8A1C-D68769B3C2A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rowdfunding" sheetId="1" r:id="rId1"/>
    <sheet name="Goal Analysis" sheetId="7" r:id="rId2"/>
    <sheet name="Statistical Analysis" sheetId="8" r:id="rId3"/>
    <sheet name="Sheet2" sheetId="3" r:id="rId4"/>
    <sheet name="Sheet3" sheetId="4" r:id="rId5"/>
    <sheet name="Sheet4" sheetId="6" r:id="rId6"/>
  </sheets>
  <definedNames>
    <definedName name="_xlnm._FilterDatabase" localSheetId="0" hidden="1">Crowdfunding!$F$1:$F$1001</definedName>
  </definedNames>
  <calcPr calcId="191029"/>
  <pivotCaches>
    <pivotCache cacheId="10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8" l="1"/>
  <c r="N3" i="8"/>
  <c r="N2" i="8"/>
  <c r="M3" i="8"/>
  <c r="M2" i="8"/>
  <c r="L3" i="8"/>
  <c r="L2" i="8"/>
  <c r="K3" i="8"/>
  <c r="K2" i="8"/>
  <c r="J3" i="8"/>
  <c r="I3" i="8"/>
  <c r="I2" i="8"/>
  <c r="D12" i="7"/>
  <c r="C12" i="7"/>
  <c r="B12" i="7"/>
  <c r="E12" i="7" s="1"/>
  <c r="B3" i="7"/>
  <c r="E3" i="7" s="1"/>
  <c r="C3" i="7"/>
  <c r="C4" i="7"/>
  <c r="C5" i="7"/>
  <c r="C6" i="7"/>
  <c r="C7" i="7"/>
  <c r="C8" i="7"/>
  <c r="C9" i="7"/>
  <c r="C10" i="7"/>
  <c r="C11" i="7"/>
  <c r="D2" i="7"/>
  <c r="C2" i="7"/>
  <c r="B4" i="7"/>
  <c r="E4" i="7" s="1"/>
  <c r="B5" i="7"/>
  <c r="E5" i="7" s="1"/>
  <c r="B6" i="7"/>
  <c r="E6" i="7" s="1"/>
  <c r="B7" i="7"/>
  <c r="E7" i="7" s="1"/>
  <c r="B8" i="7"/>
  <c r="E8" i="7" s="1"/>
  <c r="B9" i="7"/>
  <c r="E9" i="7" s="1"/>
  <c r="B10" i="7"/>
  <c r="E10" i="7" s="1"/>
  <c r="B11" i="7"/>
  <c r="E11" i="7" s="1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2" i="1"/>
  <c r="H4" i="7" l="1"/>
  <c r="F4" i="7"/>
  <c r="G4" i="7"/>
  <c r="G11" i="7"/>
  <c r="H11" i="7"/>
  <c r="F11" i="7"/>
  <c r="G10" i="7"/>
  <c r="H10" i="7"/>
  <c r="F10" i="7"/>
  <c r="G9" i="7"/>
  <c r="H9" i="7"/>
  <c r="F9" i="7"/>
  <c r="H8" i="7"/>
  <c r="F8" i="7"/>
  <c r="G8" i="7"/>
  <c r="H3" i="7"/>
  <c r="F3" i="7"/>
  <c r="G3" i="7"/>
  <c r="H7" i="7"/>
  <c r="F7" i="7"/>
  <c r="G7" i="7"/>
  <c r="G12" i="7"/>
  <c r="H12" i="7"/>
  <c r="F12" i="7"/>
  <c r="H6" i="7"/>
  <c r="F6" i="7"/>
  <c r="G6" i="7"/>
  <c r="H5" i="7"/>
  <c r="F5" i="7"/>
  <c r="G5" i="7"/>
  <c r="E2" i="7"/>
  <c r="H2" i="7" s="1"/>
  <c r="G2" i="7" l="1"/>
  <c r="F2" i="7"/>
</calcChain>
</file>

<file path=xl/sharedStrings.xml><?xml version="1.0" encoding="utf-8"?>
<sst xmlns="http://schemas.openxmlformats.org/spreadsheetml/2006/main" count="7120" uniqueCount="2112">
  <si>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</si>
  <si>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</si>
  <si>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</si>
  <si>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</si>
  <si>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</si>
  <si>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</si>
  <si>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</si>
  <si>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</si>
  <si>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</si>
  <si>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</si>
  <si>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</si>
  <si>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</si>
  <si>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</si>
  <si>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</si>
  <si>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</si>
  <si>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</si>
  <si>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</si>
  <si>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</si>
  <si>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</si>
  <si>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</si>
  <si>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</si>
  <si>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</si>
  <si>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</si>
  <si>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</si>
  <si>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</si>
  <si>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</si>
  <si>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</si>
  <si>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</si>
  <si>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</si>
  <si>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</si>
  <si>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</si>
  <si>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</si>
  <si>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</si>
  <si>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</si>
  <si>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</si>
  <si>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</si>
  <si>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</si>
  <si>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</si>
  <si>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</si>
  <si>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</si>
  <si>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</si>
  <si>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</si>
  <si>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</si>
  <si>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</si>
  <si>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</si>
  <si>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</si>
  <si>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</si>
  <si>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</si>
  <si>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</si>
  <si>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</si>
  <si>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</si>
  <si>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</si>
  <si>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</si>
  <si>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</si>
  <si>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</si>
  <si>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</si>
  <si>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</si>
  <si>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</si>
  <si>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</si>
  <si>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</si>
  <si>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</si>
  <si>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</si>
  <si>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</si>
  <si>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</si>
  <si>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</si>
  <si>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</si>
  <si>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</si>
  <si>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</si>
  <si>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</si>
  <si>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</si>
  <si>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</si>
  <si>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</si>
  <si>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</si>
  <si>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</si>
  <si>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</si>
  <si>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</si>
  <si>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</si>
  <si>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</si>
  <si>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</si>
  <si>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</si>
  <si>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</si>
  <si>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</si>
  <si>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</si>
  <si>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</si>
  <si>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</si>
  <si>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</si>
  <si>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</si>
  <si>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</si>
  <si>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</si>
  <si>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</si>
  <si>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</si>
  <si>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</si>
  <si>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</si>
  <si>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</si>
  <si>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</si>
  <si>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</si>
  <si>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</si>
  <si>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</si>
  <si>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</si>
  <si>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</si>
  <si>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</si>
  <si>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</si>
  <si>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</si>
  <si>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</si>
  <si>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</si>
  <si>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</si>
  <si>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</si>
  <si>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</si>
  <si>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</si>
  <si>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</si>
  <si>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</si>
  <si>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</si>
  <si>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</si>
  <si>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</si>
  <si>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</si>
  <si>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</si>
  <si>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</si>
  <si>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</si>
  <si>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</si>
  <si>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</si>
  <si>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</si>
  <si>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</si>
  <si>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</si>
  <si>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</si>
  <si>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</si>
  <si>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</si>
  <si>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</si>
  <si>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</si>
  <si>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</si>
  <si>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</si>
  <si>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</si>
  <si>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</si>
  <si>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</si>
  <si>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</si>
  <si>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</si>
  <si>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</si>
  <si>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</si>
  <si>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</si>
  <si>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</si>
  <si>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</si>
  <si>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</si>
  <si>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</si>
  <si>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</si>
  <si>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</si>
  <si>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</si>
  <si>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</si>
  <si>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</si>
  <si>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</si>
  <si>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</si>
  <si>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</si>
  <si>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</si>
  <si>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</si>
  <si>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</si>
  <si>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</si>
  <si>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</si>
  <si>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</si>
  <si>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</si>
  <si>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</si>
  <si>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</si>
  <si>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</si>
  <si>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</si>
  <si>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</si>
  <si>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</si>
  <si>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</si>
  <si>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</si>
  <si>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</si>
  <si>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</si>
  <si>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</si>
  <si>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</si>
  <si>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</si>
  <si>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</si>
  <si>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</si>
  <si>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</si>
  <si>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</si>
  <si>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</si>
  <si>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</si>
  <si>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</si>
  <si>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</si>
  <si>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</si>
  <si>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</si>
  <si>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</si>
  <si>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</si>
  <si>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</si>
  <si>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</si>
  <si>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</si>
  <si>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</si>
  <si>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</si>
  <si>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</si>
  <si>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</si>
  <si>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</si>
  <si>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</si>
  <si>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</si>
  <si>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</si>
  <si>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</si>
  <si>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</si>
  <si>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</si>
  <si>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</si>
  <si>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</si>
  <si>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</si>
  <si>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</si>
  <si>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</si>
  <si>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</si>
  <si>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</si>
  <si>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</si>
  <si>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</si>
  <si>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</si>
  <si>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</si>
  <si>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</si>
  <si>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</si>
  <si>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</si>
  <si>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</si>
  <si>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</si>
  <si>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</si>
  <si>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</si>
  <si>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</si>
  <si>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</si>
  <si>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</si>
  <si>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</si>
  <si>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</si>
  <si>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</si>
  <si>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</si>
  <si>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</si>
  <si>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</si>
  <si>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</si>
  <si>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</si>
  <si>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</si>
  <si>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</si>
  <si>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</si>
  <si>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</si>
  <si>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</si>
  <si>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</si>
  <si>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</si>
  <si>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</si>
  <si>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</si>
  <si>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</si>
  <si>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</si>
  <si>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</si>
  <si>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</si>
  <si>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</si>
  <si>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</si>
  <si>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</si>
  <si>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</si>
  <si>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</si>
  <si>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</si>
  <si>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</si>
  <si>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</si>
  <si>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</si>
  <si>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</si>
  <si>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</si>
  <si>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</si>
  <si>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</si>
  <si>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</si>
  <si>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</si>
  <si>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</si>
  <si>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</si>
  <si>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</si>
  <si>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</si>
  <si>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</si>
  <si>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</si>
  <si>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</si>
  <si>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</si>
  <si>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</si>
  <si>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</si>
  <si>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</si>
  <si>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</si>
  <si>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</si>
  <si>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</si>
  <si>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</si>
  <si>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</si>
  <si>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</si>
  <si>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</si>
  <si>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</si>
  <si>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</si>
  <si>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</si>
  <si>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</si>
  <si>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</si>
  <si>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</si>
  <si>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</si>
  <si>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</si>
  <si>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</si>
  <si>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</si>
  <si>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</si>
  <si>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</si>
  <si>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</si>
  <si>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</si>
  <si>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</si>
  <si>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</si>
  <si>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</si>
  <si>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</si>
  <si>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</si>
  <si>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</si>
  <si>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</si>
  <si>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</si>
  <si>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</si>
  <si>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</si>
  <si>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</si>
  <si>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</si>
  <si>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</si>
  <si>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</si>
  <si>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</si>
  <si>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</si>
  <si>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</si>
  <si>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</si>
  <si>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</si>
  <si>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</si>
  <si>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</si>
  <si>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</si>
  <si>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</si>
  <si>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</si>
  <si>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</si>
  <si>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</si>
  <si>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</si>
  <si>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</si>
  <si>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</si>
  <si>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</si>
  <si>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</si>
  <si>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</si>
  <si>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</si>
  <si>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</si>
  <si>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</si>
  <si>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</si>
  <si>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</si>
  <si>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</si>
  <si>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</si>
  <si>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</si>
  <si>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</si>
  <si>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</si>
  <si>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</si>
  <si>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</si>
  <si>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</si>
  <si>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</si>
  <si>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</si>
  <si>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</si>
  <si>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</si>
  <si>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</si>
  <si>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</si>
  <si>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</si>
  <si>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</si>
  <si>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</si>
  <si>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</si>
  <si>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</si>
  <si>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</si>
  <si>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</si>
  <si>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</si>
  <si>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</si>
  <si>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</si>
  <si>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</si>
  <si>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</si>
  <si>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</si>
  <si>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</si>
  <si>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</si>
  <si>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</si>
  <si>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</si>
  <si>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</si>
  <si>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</si>
  <si>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</si>
  <si>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</si>
  <si>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</si>
  <si>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</si>
  <si>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</si>
  <si>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</si>
  <si>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</si>
  <si>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</si>
  <si>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</si>
  <si>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</si>
  <si>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</si>
  <si>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</si>
  <si>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</si>
  <si>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</si>
  <si>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</si>
  <si>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</si>
  <si>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</si>
  <si>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</si>
  <si>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</si>
  <si>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</si>
  <si>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</si>
  <si>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</si>
  <si>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</si>
  <si>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</si>
  <si>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</si>
  <si>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</si>
  <si>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</si>
  <si>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</si>
  <si>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</si>
  <si>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</si>
  <si>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</si>
  <si>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</si>
  <si>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</si>
  <si>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</si>
  <si>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</si>
  <si>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</si>
  <si>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</si>
  <si>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</si>
  <si>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</si>
  <si>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</si>
  <si>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</si>
  <si>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</si>
  <si>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</si>
  <si>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</si>
  <si>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</si>
  <si>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</si>
  <si>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</si>
  <si>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</si>
  <si>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</si>
  <si>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</si>
  <si>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</si>
  <si>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</si>
  <si>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</si>
  <si>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</si>
  <si>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</si>
  <si>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</si>
  <si>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</si>
  <si>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</si>
  <si>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</si>
  <si>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</si>
  <si>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</si>
  <si>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</si>
  <si>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</si>
  <si>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</si>
  <si>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</si>
  <si>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</si>
  <si>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</si>
  <si>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</si>
  <si>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</si>
  <si>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</si>
  <si>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</si>
  <si>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</si>
  <si>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</si>
  <si>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</si>
  <si>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</si>
  <si>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</si>
  <si>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</si>
  <si>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</si>
  <si>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</si>
  <si>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</si>
  <si>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</si>
  <si>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</si>
  <si>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</si>
  <si>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</si>
  <si>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</si>
  <si>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</si>
  <si>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</si>
  <si>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</si>
  <si>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</si>
  <si>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</si>
  <si>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</si>
  <si>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</si>
  <si>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</si>
  <si>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</si>
  <si>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</si>
  <si>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</si>
  <si>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</si>
  <si>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</si>
  <si>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</si>
  <si>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</si>
  <si>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</si>
  <si>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</si>
  <si>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</si>
  <si>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</si>
  <si>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</si>
  <si>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</si>
  <si>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</si>
  <si>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</si>
  <si>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</si>
  <si>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</si>
  <si>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</si>
  <si>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</si>
  <si>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</si>
  <si>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</si>
  <si>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</si>
  <si>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</si>
  <si>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</si>
  <si>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</si>
  <si>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</si>
  <si>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</si>
  <si>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</si>
  <si>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</si>
  <si>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</si>
  <si>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</si>
  <si>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</si>
  <si>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</si>
  <si>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</si>
  <si>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</si>
  <si>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</si>
  <si>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</si>
  <si>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</si>
  <si>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</si>
  <si>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</si>
  <si>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</si>
  <si>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</si>
  <si>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</si>
  <si>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</si>
  <si>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</si>
  <si>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</si>
  <si>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</si>
  <si>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</si>
  <si>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</si>
  <si>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</si>
  <si>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</si>
  <si>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</si>
  <si>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</si>
  <si>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</si>
  <si>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</si>
  <si>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</si>
  <si>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</si>
  <si>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</si>
  <si>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</si>
  <si>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</si>
  <si>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</si>
  <si>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</si>
  <si>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</si>
  <si>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</si>
  <si>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</si>
  <si>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</si>
  <si>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</si>
  <si>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</si>
  <si>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</si>
  <si>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</si>
  <si>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</si>
  <si>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</si>
  <si>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</si>
  <si>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</si>
  <si>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</si>
  <si>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</si>
  <si>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</si>
  <si>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</si>
  <si>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</si>
  <si>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</si>
  <si>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</si>
  <si>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</si>
  <si>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</si>
  <si>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</si>
  <si>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</si>
  <si>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</si>
  <si>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</si>
  <si>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</si>
  <si>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</si>
  <si>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</si>
  <si>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</si>
  <si>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</si>
  <si>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</si>
  <si>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</si>
  <si>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</si>
  <si>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</si>
  <si>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</si>
  <si>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</si>
  <si>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</si>
  <si>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</si>
  <si>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</si>
  <si>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</si>
  <si>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</si>
  <si>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</si>
  <si>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</si>
  <si>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</si>
  <si>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</si>
  <si>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</si>
  <si>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</si>
  <si>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</si>
  <si>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</si>
  <si>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</si>
  <si>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</si>
  <si>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</si>
  <si>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</si>
  <si>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</si>
  <si>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</si>
  <si>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</si>
  <si>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</si>
  <si>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</si>
  <si>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</si>
  <si>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</si>
  <si>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</si>
  <si>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</si>
  <si>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</si>
  <si>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</si>
  <si>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</si>
  <si>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</si>
  <si>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</si>
  <si>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</si>
  <si>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</si>
  <si>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</si>
  <si>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</si>
  <si>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</si>
  <si>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</si>
  <si>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</si>
  <si>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</si>
  <si>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</si>
  <si>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</si>
  <si>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</si>
  <si>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</si>
  <si>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</si>
  <si>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</si>
  <si>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</si>
  <si>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</si>
  <si>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</si>
  <si>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</si>
  <si>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</si>
  <si>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</si>
  <si>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</si>
  <si>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</si>
  <si>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</si>
  <si>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</si>
  <si>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</si>
  <si>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</si>
  <si>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</si>
  <si>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</si>
  <si>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</si>
  <si>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</si>
  <si>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</si>
  <si>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</si>
  <si>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</si>
  <si>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</si>
  <si>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</si>
  <si>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</si>
  <si>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</si>
  <si>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</si>
  <si>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</si>
  <si>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</si>
  <si>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</si>
  <si>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</si>
  <si>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</si>
  <si>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</si>
  <si>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</si>
  <si>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</si>
  <si>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</si>
  <si>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</si>
  <si>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</si>
  <si>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</si>
  <si>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</si>
  <si>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</si>
  <si>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</si>
  <si>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</si>
  <si>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</si>
  <si>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</si>
  <si>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</si>
  <si>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</si>
  <si>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</si>
  <si>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</si>
  <si>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</si>
  <si>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</si>
  <si>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</si>
  <si>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</si>
  <si>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</si>
  <si>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</si>
  <si>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</si>
  <si>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</si>
  <si>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</si>
  <si>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</si>
  <si>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</si>
  <si>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</si>
  <si>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</si>
  <si>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</si>
  <si>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</si>
  <si>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</si>
  <si>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</si>
  <si>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</si>
  <si>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</si>
  <si>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</si>
  <si>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</si>
  <si>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</si>
  <si>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</si>
  <si>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</si>
  <si>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</si>
  <si>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</si>
  <si>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</si>
  <si>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</si>
  <si>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</si>
  <si>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</si>
  <si>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</si>
  <si>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</si>
  <si>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</si>
  <si>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</si>
  <si>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</si>
  <si>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</si>
  <si>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</si>
  <si>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</si>
  <si>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</si>
  <si>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</si>
  <si>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</si>
  <si>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</si>
  <si>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</si>
  <si>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</si>
  <si>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</si>
  <si>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</si>
  <si>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</si>
  <si>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</si>
  <si>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</si>
  <si>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</si>
  <si>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</si>
  <si>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</si>
  <si>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</si>
  <si>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</si>
  <si>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</si>
  <si>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</si>
  <si>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</si>
  <si>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</si>
  <si>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</si>
  <si>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</si>
  <si>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</si>
  <si>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</si>
  <si>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</si>
  <si>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</si>
  <si>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</si>
  <si>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</si>
  <si>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</si>
  <si>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</si>
  <si>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</si>
  <si>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</si>
  <si>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</si>
  <si>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</si>
  <si>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</si>
  <si>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</si>
  <si>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</si>
  <si>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</si>
  <si>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</si>
  <si>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</si>
  <si>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</si>
  <si>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</si>
  <si>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</si>
  <si>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</si>
  <si>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</si>
  <si>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</si>
  <si>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</si>
  <si>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</si>
  <si>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</si>
  <si>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</si>
  <si>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</si>
  <si>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</si>
  <si>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</si>
  <si>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</si>
  <si>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</si>
  <si>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</si>
  <si>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</si>
  <si>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</si>
  <si>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</si>
  <si>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</si>
  <si>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</si>
  <si>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</si>
  <si>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</si>
  <si>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</si>
  <si>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</si>
  <si>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</si>
  <si>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</si>
  <si>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</si>
  <si>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</si>
  <si>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</si>
  <si>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</si>
  <si>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</si>
  <si>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</si>
  <si>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</si>
  <si>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</si>
  <si>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</si>
  <si>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</si>
  <si>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</si>
  <si>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</si>
  <si>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</si>
  <si>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</si>
  <si>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</si>
  <si>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</si>
  <si>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</si>
  <si>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</si>
  <si>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</si>
  <si>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</si>
  <si>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</si>
  <si>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</si>
  <si>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</si>
  <si>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</si>
  <si>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</si>
  <si>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</si>
  <si>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</si>
  <si>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</si>
  <si>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</si>
  <si>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</si>
  <si>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</si>
  <si>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</si>
  <si>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</si>
  <si>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</si>
  <si>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</si>
  <si>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</si>
  <si>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</si>
  <si>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</si>
  <si>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</si>
  <si>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</si>
  <si>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</si>
  <si>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</si>
  <si>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</si>
  <si>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</si>
  <si>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</si>
  <si>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</si>
  <si>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</si>
  <si>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</si>
  <si>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</si>
  <si>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</si>
  <si>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</si>
  <si>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</si>
  <si>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</si>
  <si>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</si>
  <si>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</si>
  <si>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</si>
  <si>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</si>
  <si>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</si>
  <si>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</si>
  <si>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</si>
  <si>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</si>
  <si>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</si>
  <si>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</si>
  <si>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</si>
  <si>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</si>
  <si>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</si>
  <si>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</si>
  <si>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</si>
  <si>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</si>
  <si>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</si>
  <si>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</si>
  <si>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</si>
  <si>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</si>
  <si>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</si>
  <si>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</si>
  <si>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</si>
  <si>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</si>
  <si>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</si>
  <si>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</si>
  <si>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</si>
  <si>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</si>
  <si>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</si>
  <si>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</si>
  <si>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</si>
  <si>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</si>
  <si>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</si>
  <si>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</si>
  <si>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</si>
  <si>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</si>
  <si>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</si>
  <si>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</si>
  <si>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</si>
  <si>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</si>
  <si>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</si>
  <si>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</si>
  <si>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</si>
  <si>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</si>
  <si>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</si>
  <si>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</si>
  <si>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</si>
  <si>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</si>
  <si>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</si>
  <si>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</si>
  <si>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</si>
  <si>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</si>
  <si>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</si>
  <si>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</si>
  <si>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</si>
  <si>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</si>
  <si>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</si>
  <si>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</si>
  <si>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</si>
  <si>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</si>
  <si>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</si>
  <si>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</si>
  <si>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</si>
  <si>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</si>
  <si>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</si>
  <si>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</si>
  <si>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</si>
  <si>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</si>
  <si>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</si>
  <si>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</si>
  <si>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</si>
  <si>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</si>
  <si>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</si>
  <si>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</si>
  <si>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</si>
  <si>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</si>
  <si>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</si>
  <si>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</si>
  <si>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</si>
  <si>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</si>
  <si>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</si>
  <si>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</si>
  <si>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</si>
  <si>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</si>
  <si>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</si>
  <si>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</si>
  <si>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</si>
  <si>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</si>
  <si>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</si>
  <si>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</si>
  <si>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</si>
  <si>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</si>
  <si>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</si>
  <si>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</si>
  <si>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</si>
  <si>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</si>
  <si>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</si>
  <si>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</si>
  <si>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</si>
  <si>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</si>
  <si>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</si>
  <si>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</si>
  <si>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</si>
  <si>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</si>
  <si>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</si>
  <si>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</si>
  <si>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</si>
  <si>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</si>
  <si>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</si>
  <si>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</si>
  <si>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</si>
  <si>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</si>
  <si>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</si>
  <si>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</si>
  <si>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</si>
  <si>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</si>
  <si>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</si>
  <si>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</si>
  <si>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</si>
  <si>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</si>
  <si>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</si>
  <si>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</si>
  <si>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</si>
  <si>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</si>
  <si>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</si>
  <si>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</si>
  <si>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</si>
  <si>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</si>
  <si>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</si>
  <si>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</si>
  <si>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</si>
  <si>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</si>
  <si>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</si>
  <si>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</si>
  <si>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</si>
  <si>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</si>
  <si>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</si>
  <si>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</si>
  <si>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</si>
  <si>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</si>
  <si>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</si>
  <si>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</si>
  <si>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</si>
  <si>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</si>
  <si>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</si>
  <si>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</si>
  <si>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</si>
  <si>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</si>
  <si>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</si>
  <si>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</si>
  <si>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</si>
  <si>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</si>
  <si>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</si>
  <si>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</si>
  <si>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</si>
  <si>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</si>
  <si>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</si>
  <si>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</si>
  <si>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</si>
  <si>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</si>
  <si>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</si>
  <si>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</si>
  <si>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</si>
  <si>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</si>
  <si>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</si>
  <si>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</si>
  <si>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</si>
  <si>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</si>
  <si>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</si>
  <si>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</si>
  <si>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</si>
  <si>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</si>
  <si>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</si>
  <si>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</si>
  <si>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</si>
  <si>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</si>
  <si>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</si>
  <si>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</si>
  <si>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</si>
  <si>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</si>
  <si>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</si>
  <si>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</si>
  <si>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</si>
  <si>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</si>
  <si>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</si>
  <si>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</si>
  <si>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</si>
  <si>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</si>
  <si>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</si>
  <si>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</si>
  <si>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</si>
  <si>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</si>
  <si>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</si>
  <si>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</si>
  <si>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</si>
  <si>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</si>
  <si>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</si>
  <si>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</si>
  <si>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</si>
  <si>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</si>
  <si>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</si>
  <si>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</si>
  <si>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</si>
  <si>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</si>
  <si>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</si>
  <si>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</si>
  <si>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</si>
  <si>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</si>
  <si>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</si>
  <si>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</si>
  <si>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</si>
  <si>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</si>
  <si>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</si>
  <si>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</si>
  <si>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</si>
  <si>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</si>
  <si>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</si>
  <si>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</si>
  <si>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</si>
  <si>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</si>
  <si>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</si>
  <si>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</si>
  <si>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</si>
  <si>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</si>
  <si>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</si>
  <si>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</si>
  <si>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</si>
  <si>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</si>
  <si>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</si>
  <si>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</si>
  <si>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</si>
  <si>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</si>
  <si>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</si>
  <si>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</si>
  <si>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</si>
  <si>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</si>
  <si>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</si>
  <si>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</si>
  <si>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</si>
  <si>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</si>
  <si>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</si>
  <si>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</si>
  <si>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</si>
  <si>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</si>
  <si>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</si>
  <si>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</si>
  <si>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</si>
  <si>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</si>
  <si>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</si>
  <si>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</si>
  <si>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</si>
  <si>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</si>
  <si>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</si>
  <si>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</si>
  <si>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</si>
  <si>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</si>
  <si>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</si>
  <si>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</si>
  <si>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</si>
  <si>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</si>
  <si>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</si>
  <si>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</si>
  <si>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</si>
  <si>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</si>
  <si>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</si>
  <si>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</si>
  <si>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</si>
  <si>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</si>
  <si>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</si>
  <si>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</si>
  <si>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</si>
  <si>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</si>
  <si>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</si>
  <si>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</si>
  <si>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</si>
  <si>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</si>
  <si>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</si>
  <si>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</si>
  <si>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</si>
  <si>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</si>
  <si>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</si>
  <si>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</si>
  <si>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</si>
  <si>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</si>
  <si>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</si>
  <si>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</si>
  <si>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</si>
  <si>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</si>
  <si>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</si>
  <si>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</si>
  <si>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</si>
  <si>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</si>
  <si>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</si>
  <si>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</si>
  <si>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</si>
  <si>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</si>
  <si>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</si>
  <si>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</si>
  <si>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</si>
  <si>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</si>
  <si>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</si>
  <si>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</si>
  <si>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</si>
  <si>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</si>
  <si>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</si>
  <si>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</si>
  <si>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</si>
  <si>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</si>
  <si>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</si>
  <si>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</si>
  <si>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</si>
  <si>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</si>
  <si>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</si>
  <si>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</si>
  <si>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</si>
  <si>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</si>
  <si>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</si>
  <si>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</si>
  <si>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</si>
  <si>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</si>
  <si>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</si>
  <si>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</si>
  <si>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</si>
  <si>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</si>
  <si>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</si>
  <si>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</si>
  <si>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</si>
  <si>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</si>
  <si>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</si>
  <si>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</si>
  <si>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</si>
  <si>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</si>
  <si>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</si>
  <si>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</si>
  <si>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</si>
  <si>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</si>
  <si>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</si>
  <si>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</si>
  <si>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</si>
  <si>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</si>
  <si>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</si>
  <si>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</si>
  <si>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</si>
  <si>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</si>
  <si>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</si>
  <si>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</si>
  <si>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</si>
  <si>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</si>
  <si>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</si>
  <si>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</si>
  <si>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</si>
  <si>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</si>
  <si>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</si>
  <si>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</si>
  <si>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</si>
  <si>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</si>
  <si>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</si>
  <si>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</si>
  <si>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</si>
  <si>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</si>
  <si>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</si>
  <si>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</si>
  <si>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</si>
  <si>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</si>
  <si>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</si>
  <si>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</si>
  <si>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</si>
  <si>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</si>
  <si>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</si>
  <si>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</si>
  <si>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</si>
  <si>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</si>
  <si>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</si>
  <si>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</si>
  <si>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</si>
  <si>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</si>
  <si>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</si>
  <si>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</si>
  <si>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</si>
  <si>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</si>
  <si>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</si>
  <si>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</si>
  <si>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</si>
  <si>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</si>
  <si>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</si>
  <si>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</si>
  <si>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</si>
  <si>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</si>
  <si>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</si>
  <si>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</si>
  <si>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</si>
  <si>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</si>
  <si>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</si>
  <si>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</si>
  <si>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</si>
  <si>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</si>
  <si>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</si>
  <si>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</si>
  <si>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</si>
  <si>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</si>
  <si>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</si>
  <si>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</si>
  <si>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</si>
  <si>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</si>
  <si>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</si>
  <si>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</si>
  <si>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</si>
  <si>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</si>
  <si>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</si>
  <si>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</si>
  <si>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</si>
  <si>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</si>
  <si>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</si>
  <si>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</si>
  <si>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</si>
  <si>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</si>
  <si>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</si>
  <si>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</si>
  <si>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</si>
  <si>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</si>
  <si>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</si>
  <si>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</si>
  <si>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</si>
  <si>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</si>
  <si>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</si>
  <si>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</si>
  <si>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</si>
  <si>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</si>
  <si>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</si>
  <si>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</si>
  <si>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</si>
  <si>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</si>
  <si>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</si>
  <si>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</si>
  <si>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</si>
  <si>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</si>
  <si>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</si>
  <si>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</si>
  <si>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</si>
  <si>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</si>
  <si>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</si>
  <si>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</si>
  <si>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</si>
  <si>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</si>
  <si>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</si>
  <si>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</si>
  <si>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</si>
  <si>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</si>
  <si>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</si>
  <si>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</si>
  <si>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</si>
  <si>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</si>
  <si>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</si>
  <si>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</si>
  <si>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</si>
  <si>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</si>
  <si>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</si>
  <si>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</si>
  <si>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</si>
  <si>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</si>
  <si>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</si>
  <si>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</si>
  <si>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</si>
  <si>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</si>
  <si>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</si>
  <si>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</si>
  <si>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</si>
  <si>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</si>
  <si>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</si>
  <si>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</si>
  <si>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</si>
  <si>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</si>
  <si>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</si>
  <si>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</si>
  <si>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</si>
  <si>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</si>
  <si>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</si>
  <si>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</si>
  <si>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</si>
  <si>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</si>
  <si>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</si>
  <si>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</si>
  <si>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</si>
  <si>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</si>
  <si>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</si>
  <si>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</si>
  <si>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</si>
  <si>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</si>
  <si>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</si>
  <si>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</si>
  <si>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</si>
  <si>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</si>
  <si>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</si>
  <si>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</si>
  <si>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</si>
  <si>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</si>
  <si>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</si>
  <si>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</si>
  <si>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</si>
  <si>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</si>
  <si>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</si>
  <si>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</si>
  <si>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</si>
  <si>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</si>
  <si>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</si>
  <si>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</si>
  <si>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</si>
  <si>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</si>
  <si>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</si>
  <si>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</si>
  <si>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</si>
  <si>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</si>
  <si>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</si>
  <si>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</si>
  <si>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</si>
  <si>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</si>
  <si>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</si>
  <si>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</si>
  <si>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</si>
  <si>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</si>
  <si>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</si>
  <si>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</si>
  <si>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</si>
  <si>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</si>
  <si>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</si>
  <si>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</si>
  <si>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</si>
  <si>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</si>
  <si>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</si>
  <si>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</si>
  <si>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</si>
  <si>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</si>
  <si>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</si>
  <si>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</si>
  <si>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</si>
  <si>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</si>
  <si>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</si>
  <si>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</si>
  <si>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</si>
  <si>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</si>
  <si>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</si>
  <si>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</si>
  <si>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</si>
  <si>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</si>
  <si>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</si>
  <si>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</si>
  <si>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</si>
  <si>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</si>
  <si>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</si>
  <si>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</si>
  <si>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</si>
  <si>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</si>
  <si>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</si>
  <si>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</si>
  <si>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</si>
  <si>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</si>
  <si>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</si>
  <si>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</si>
  <si>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</si>
  <si>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</si>
  <si>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</si>
  <si>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</si>
  <si>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</si>
  <si>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</si>
  <si>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</si>
  <si>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</si>
  <si>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</si>
  <si>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</si>
  <si>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</si>
  <si>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</si>
  <si>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</si>
  <si>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</si>
  <si>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</si>
  <si>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</si>
  <si>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</si>
  <si>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</si>
  <si>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</si>
  <si>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</si>
  <si>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</si>
  <si>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</si>
  <si>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</si>
  <si>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</si>
  <si>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</si>
  <si>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</si>
  <si>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</si>
  <si>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</si>
  <si>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</si>
  <si>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</si>
  <si>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</si>
  <si>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</si>
  <si>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</si>
  <si>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</si>
  <si>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</si>
  <si>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</si>
  <si>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</si>
  <si>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</si>
  <si>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</si>
  <si>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</si>
  <si>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</si>
  <si>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</si>
  <si>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</si>
  <si>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</si>
  <si>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</si>
  <si>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</si>
  <si>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</si>
  <si>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</si>
  <si>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</si>
  <si>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</si>
  <si>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</si>
  <si>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</si>
  <si>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</si>
  <si>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</si>
  <si>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</si>
  <si>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</si>
  <si>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</si>
  <si>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</si>
  <si>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</si>
  <si>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</si>
  <si>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</si>
  <si>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</si>
  <si>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</si>
  <si>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</si>
  <si>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</si>
  <si>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</si>
  <si>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</si>
  <si>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</si>
  <si>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</si>
  <si>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</si>
  <si>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</si>
  <si>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</si>
  <si>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</si>
  <si>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</si>
  <si>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</si>
  <si>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</si>
  <si>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</si>
  <si>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</si>
  <si>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</si>
  <si>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</si>
  <si>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</si>
  <si>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</si>
  <si>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</si>
  <si>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</si>
  <si>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</si>
  <si>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</si>
  <si>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</si>
  <si>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</si>
  <si>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</si>
  <si>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</si>
  <si>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</si>
  <si>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</si>
  <si>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</si>
  <si>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</si>
  <si>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</si>
  <si>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</si>
  <si>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</si>
  <si>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</si>
  <si>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</si>
  <si>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</si>
  <si>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</si>
  <si>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</si>
  <si>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</si>
  <si>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</si>
  <si>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</si>
  <si>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</si>
  <si>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</si>
  <si>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</si>
  <si>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</si>
  <si>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</si>
  <si>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</si>
  <si>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</si>
  <si>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</si>
  <si>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</si>
  <si>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</si>
  <si>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</si>
  <si>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</si>
  <si>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</si>
  <si>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</si>
  <si>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</si>
  <si>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</si>
  <si>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</si>
  <si>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</si>
  <si>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</si>
  <si>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</si>
  <si>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</si>
  <si>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</si>
  <si>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</si>
  <si>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</si>
  <si>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</si>
  <si>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</si>
  <si>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</si>
  <si>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</si>
  <si>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</si>
  <si>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</si>
  <si>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</si>
  <si>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</si>
  <si>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</si>
  <si>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</si>
  <si>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</si>
  <si>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</si>
  <si>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</si>
  <si>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</si>
  <si>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</si>
  <si>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</si>
  <si>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</si>
  <si>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</si>
  <si>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</si>
  <si>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</si>
  <si>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</si>
  <si>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</si>
  <si>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</si>
  <si>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</si>
  <si>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</si>
  <si>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</si>
  <si>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</si>
  <si>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</si>
  <si>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</si>
  <si>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</si>
  <si>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</si>
  <si>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</si>
  <si>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</si>
  <si>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</si>
  <si>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</si>
  <si>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</si>
  <si>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</si>
  <si>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</si>
  <si>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</si>
  <si>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</si>
  <si>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</si>
  <si>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</si>
  <si>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</si>
  <si>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</si>
  <si>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</si>
  <si>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</si>
  <si>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</si>
  <si>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</si>
  <si>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</si>
  <si>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</si>
  <si>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</si>
  <si>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</si>
  <si>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</si>
  <si>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</si>
  <si>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</si>
  <si>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</si>
  <si>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</si>
  <si>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</si>
  <si>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</si>
  <si>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</si>
  <si>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</si>
  <si>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</si>
  <si>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</si>
  <si>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</si>
  <si>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</si>
  <si>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</si>
  <si>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</si>
  <si>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</si>
  <si>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</si>
  <si>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</si>
  <si>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</si>
  <si>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</si>
  <si>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</si>
  <si>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</si>
  <si>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</si>
  <si>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</si>
  <si>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</si>
  <si>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</si>
  <si>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</si>
  <si>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</si>
  <si>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</si>
  <si>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</si>
  <si>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</si>
  <si>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</si>
  <si>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</si>
  <si>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</si>
  <si>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</si>
  <si>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</si>
  <si>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</si>
  <si>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</si>
  <si>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</si>
  <si>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</si>
  <si>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</si>
  <si>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</si>
  <si>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</si>
  <si>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</si>
  <si>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</si>
  <si>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</si>
  <si>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</si>
  <si>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</si>
  <si>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</si>
  <si>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</si>
  <si>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</si>
  <si>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</si>
  <si>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</si>
  <si>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</si>
  <si>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</si>
  <si>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</si>
  <si>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</si>
  <si>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</si>
  <si>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</si>
  <si>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</si>
  <si>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</si>
  <si>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</si>
  <si>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</si>
  <si>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</si>
  <si>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</si>
  <si>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</si>
  <si>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</si>
  <si>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</si>
  <si>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</si>
  <si>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</si>
  <si>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</si>
  <si>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</si>
  <si>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</si>
  <si>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</si>
  <si>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</si>
  <si>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</si>
  <si>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</si>
  <si>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</si>
  <si>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</si>
  <si>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</si>
  <si>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</si>
  <si>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</si>
  <si>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</si>
  <si>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</si>
  <si>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</si>
  <si>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</si>
  <si>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</si>
  <si>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</si>
  <si>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</si>
  <si>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</si>
  <si>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</si>
  <si>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</si>
  <si>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</si>
  <si>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</si>
  <si>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</si>
  <si>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</si>
  <si>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</si>
  <si>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</si>
  <si>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</si>
  <si>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</si>
  <si>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</si>
  <si>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</si>
  <si>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</si>
  <si>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</si>
  <si>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</si>
  <si>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</si>
  <si>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</si>
  <si>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</si>
  <si>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</si>
  <si>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</si>
  <si>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</si>
  <si>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</si>
  <si>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</si>
  <si>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</si>
  <si>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</si>
  <si>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</si>
  <si>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</si>
  <si>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</si>
  <si>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</si>
  <si>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</si>
  <si>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</si>
  <si>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</si>
  <si>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</si>
  <si>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</si>
  <si>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</si>
  <si>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</si>
  <si>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</si>
  <si>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</si>
  <si>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</si>
  <si>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</si>
  <si>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</si>
  <si>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</si>
  <si>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</si>
  <si>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</si>
  <si>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</si>
  <si>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</si>
  <si>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</si>
  <si>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</si>
  <si>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</si>
  <si>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</si>
  <si>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</si>
  <si>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</si>
  <si>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</si>
  <si>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</si>
  <si>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</si>
  <si>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</si>
  <si>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</si>
  <si>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</si>
  <si>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</si>
  <si>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</si>
  <si>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</si>
  <si>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</si>
  <si>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</si>
  <si>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</si>
  <si>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</si>
  <si>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</si>
  <si>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</si>
  <si>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</si>
  <si>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</si>
  <si>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</si>
  <si>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</si>
  <si>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</si>
  <si>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</si>
  <si>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</si>
  <si>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</si>
  <si>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</si>
  <si>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</si>
  <si>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</si>
  <si>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</si>
  <si>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</si>
  <si>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</si>
  <si>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</si>
  <si>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</si>
  <si>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</si>
  <si>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</si>
  <si>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</si>
  <si>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</si>
  <si>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</si>
  <si>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</si>
  <si>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</si>
  <si>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</si>
  <si>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</si>
  <si>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</si>
  <si>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</si>
  <si>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</si>
  <si>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</si>
  <si>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</si>
  <si>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</si>
  <si>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</si>
  <si>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</si>
  <si>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</si>
  <si>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</si>
  <si>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</si>
  <si>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</si>
  <si>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</si>
  <si>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</si>
  <si>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</si>
  <si>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</si>
  <si>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</si>
  <si>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</si>
  <si>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</si>
  <si>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</si>
  <si>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</si>
  <si>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</si>
  <si>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</si>
  <si>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</si>
  <si>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</si>
  <si>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</si>
  <si>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</si>
  <si>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</si>
  <si>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</si>
  <si>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</si>
  <si>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</si>
  <si>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</si>
  <si>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</si>
  <si>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</si>
  <si>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</si>
  <si>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</si>
  <si>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</si>
  <si>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</si>
  <si>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</si>
  <si>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</si>
  <si>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</si>
  <si>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</si>
  <si>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</si>
  <si>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</si>
  <si>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</si>
  <si>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</si>
  <si>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</si>
  <si>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</si>
  <si>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</si>
  <si>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</si>
  <si>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</si>
  <si>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</si>
  <si>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</si>
  <si>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</si>
  <si>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</si>
  <si>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</si>
  <si>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</si>
  <si>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</si>
  <si>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</si>
  <si>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</si>
  <si>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</si>
  <si>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</si>
  <si>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</si>
  <si>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</si>
  <si>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</si>
  <si>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</si>
  <si>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</si>
  <si>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</si>
  <si>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</si>
  <si>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</si>
  <si>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</si>
  <si>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</si>
  <si>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</si>
  <si>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</si>
  <si>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</si>
  <si>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</si>
  <si>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</si>
  <si>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</si>
  <si>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</si>
  <si>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</si>
  <si>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</si>
  <si>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</si>
  <si>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</si>
  <si>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</si>
  <si>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</si>
  <si>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</si>
  <si>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</si>
  <si>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</si>
  <si>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</si>
  <si>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</si>
  <si>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</si>
  <si>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</si>
  <si>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</si>
  <si>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</si>
  <si>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</si>
  <si>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</si>
  <si>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</si>
  <si>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</si>
  <si>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</si>
  <si>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</si>
  <si>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</si>
  <si>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</si>
  <si>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</si>
  <si>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</si>
  <si>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</si>
  <si>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</si>
  <si>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</si>
  <si>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</si>
  <si>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</si>
  <si>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</si>
  <si>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</si>
  <si>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</si>
  <si>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</si>
  <si>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</si>
  <si>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</si>
  <si>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</si>
  <si>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</si>
  <si>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</si>
  <si>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</si>
  <si>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</si>
  <si>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</si>
  <si>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</si>
  <si>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</si>
  <si>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</si>
  <si>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</si>
  <si>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</si>
  <si>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</si>
  <si>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</si>
  <si>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</si>
  <si>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</si>
  <si>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</si>
  <si>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</si>
  <si>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</si>
  <si>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</si>
  <si>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</si>
  <si>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</si>
  <si>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</si>
  <si>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</si>
  <si>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</si>
  <si>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</si>
  <si>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</si>
  <si>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</si>
  <si>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</si>
  <si>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</si>
  <si>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</si>
  <si>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</si>
  <si>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</si>
  <si>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</si>
  <si>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</si>
  <si>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</si>
  <si>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</si>
  <si>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</si>
  <si>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</si>
  <si>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</si>
  <si>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</si>
  <si>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</si>
  <si>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</si>
  <si>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</si>
  <si>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</si>
  <si>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</si>
  <si>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</si>
  <si>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</si>
  <si>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</si>
  <si>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</si>
  <si>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</si>
  <si>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</si>
  <si>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</si>
  <si>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</si>
  <si>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</si>
  <si>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</si>
  <si>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</si>
  <si>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</si>
  <si>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</si>
  <si>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</si>
  <si>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</si>
  <si>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</si>
  <si>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</si>
  <si>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</si>
  <si>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</si>
  <si>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</si>
  <si>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</si>
  <si>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</si>
  <si>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</si>
  <si>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</si>
  <si>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</si>
  <si>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</si>
  <si>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</si>
  <si>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</si>
  <si>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</si>
  <si>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</si>
  <si>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</si>
  <si>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</si>
  <si>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</si>
  <si>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</si>
  <si>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</si>
  <si>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</si>
  <si>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</si>
  <si>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</si>
  <si>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</si>
  <si>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</si>
  <si>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</si>
  <si>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</si>
  <si>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</si>
  <si>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</si>
  <si>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</si>
  <si>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</si>
  <si>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</si>
  <si>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</si>
  <si>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</si>
  <si>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</si>
  <si>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</si>
  <si>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</si>
  <si>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</si>
  <si>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</si>
  <si>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</si>
  <si>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</si>
  <si>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</si>
  <si>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</si>
  <si>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</si>
  <si>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</si>
  <si>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</si>
  <si>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</si>
  <si>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</si>
  <si>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</si>
  <si>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</si>
  <si>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</si>
  <si>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</si>
  <si>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</si>
  <si>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</si>
  <si>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</si>
  <si>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</si>
  <si>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</si>
  <si>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</si>
  <si>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</si>
  <si>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</si>
  <si>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</si>
  <si>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</si>
  <si>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</si>
  <si>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</si>
  <si>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</si>
  <si>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</si>
  <si>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</si>
  <si>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</si>
  <si>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</si>
  <si>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</si>
  <si>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</si>
  <si>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</si>
  <si>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</si>
  <si>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</si>
  <si>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</si>
  <si>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</si>
  <si>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</si>
  <si>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</si>
  <si>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</si>
  <si>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</si>
  <si>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</si>
  <si>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</si>
  <si>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</si>
  <si>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</si>
  <si>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</si>
  <si>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</si>
  <si>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</si>
  <si>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</si>
  <si>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</si>
  <si>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</si>
  <si>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</si>
  <si>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</si>
  <si>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</si>
  <si>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</si>
  <si>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</si>
  <si>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</si>
  <si>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</si>
  <si>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</si>
  <si>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</si>
  <si>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</si>
  <si>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</si>
  <si>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</si>
  <si>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</si>
  <si>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</si>
  <si>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</si>
  <si>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</si>
  <si>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</si>
  <si>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</si>
  <si>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</si>
  <si>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</si>
  <si>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</si>
  <si>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</si>
  <si>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</si>
  <si>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</si>
  <si>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</si>
  <si>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</si>
  <si>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</si>
  <si>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</si>
  <si>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</si>
  <si>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</si>
  <si>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</si>
  <si>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</si>
  <si>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</si>
  <si>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</si>
  <si>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</si>
  <si>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</si>
  <si>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</si>
  <si>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</si>
  <si>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</si>
  <si>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</si>
  <si>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</si>
  <si>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</si>
  <si>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</si>
  <si>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</si>
  <si>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</si>
  <si>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</si>
  <si>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</si>
  <si>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</si>
  <si>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</si>
  <si>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</si>
  <si>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</si>
  <si>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</si>
  <si>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</si>
  <si>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</si>
  <si>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</si>
  <si>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</si>
  <si>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</si>
  <si>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</si>
  <si>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</si>
  <si>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</si>
  <si>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</si>
  <si>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</si>
  <si>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</si>
  <si>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</si>
  <si>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</si>
  <si>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</si>
  <si>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</si>
  <si>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</si>
  <si>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</si>
  <si>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</si>
  <si>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</si>
  <si>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</si>
  <si>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</si>
  <si>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</si>
  <si>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</si>
  <si>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</si>
  <si>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</si>
  <si>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</si>
  <si>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</si>
  <si>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</si>
  <si>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</si>
  <si>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</si>
  <si>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</si>
  <si>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</si>
  <si>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</si>
  <si>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</si>
  <si>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</si>
  <si>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</si>
  <si>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</si>
  <si>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</si>
  <si>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</si>
  <si>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</si>
  <si>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</si>
  <si>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</si>
  <si>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</si>
  <si>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</si>
  <si>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</si>
  <si>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</si>
  <si>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</si>
  <si>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</si>
  <si>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</si>
  <si>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</si>
  <si>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</si>
  <si>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</si>
  <si>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</si>
  <si>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</si>
  <si>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</si>
  <si>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</si>
  <si>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</si>
  <si>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</si>
  <si>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</si>
  <si>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</si>
  <si>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</si>
  <si>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&gt;=50000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</si>
  <si>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</si>
  <si>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</si>
  <si>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</si>
  <si>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</si>
  <si>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</si>
  <si>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</si>
  <si>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</si>
  <si>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</si>
  <si>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</si>
  <si>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mean</t>
  </si>
  <si>
    <t>median</t>
  </si>
  <si>
    <t>max</t>
  </si>
  <si>
    <t>min</t>
  </si>
  <si>
    <t>variance</t>
  </si>
  <si>
    <t>stan dev</t>
  </si>
  <si>
    <t>The mean summariza the data better</t>
  </si>
  <si>
    <t>There is more variabiity but I can't explain why or why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</si>
</sst>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F-46F7-8051-5C6E0142015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F-46F7-8051-5C6E0142015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F-46F7-8051-5C6E0142015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F-46F7-8051-5C6E014201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387647"/>
        <c:axId val="475389311"/>
      </c:barChart>
      <c:catAx>
        <c:axId val="4753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9311"/>
        <c:crosses val="autoZero"/>
        <c:auto val="1"/>
        <c:lblAlgn val="ctr"/>
        <c:lblOffset val="100"/>
        <c:noMultiLvlLbl val="0"/>
      </c:catAx>
      <c:valAx>
        <c:axId val="4753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5-4AD6-AD1C-9923DA7D50D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5-4AD6-AD1C-9923DA7D50D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5-4AD6-AD1C-9923DA7D50D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5-4AD6-AD1C-9923DA7D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61471"/>
        <c:axId val="472764799"/>
      </c:barChart>
      <c:catAx>
        <c:axId val="4727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4799"/>
        <c:crosses val="autoZero"/>
        <c:auto val="1"/>
        <c:lblAlgn val="ctr"/>
        <c:lblOffset val="100"/>
        <c:noMultiLvlLbl val="0"/>
      </c:catAx>
      <c:valAx>
        <c:axId val="4727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6-4EDD-BFBF-9D5C4498629D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6-4EDD-BFBF-9D5C4498629D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6-4EDD-BFBF-9D5C4498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06799"/>
        <c:axId val="445589327"/>
      </c:lineChart>
      <c:catAx>
        <c:axId val="4456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9327"/>
        <c:crosses val="autoZero"/>
        <c:auto val="1"/>
        <c:lblAlgn val="ctr"/>
        <c:lblOffset val="100"/>
        <c:noMultiLvlLbl val="0"/>
      </c:catAx>
      <c:valAx>
        <c:axId val="4455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200024</xdr:rowOff>
    </xdr:from>
    <xdr:to>
      <xdr:col>12</xdr:col>
      <xdr:colOff>9524</xdr:colOff>
      <xdr:row>19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4EA0F-7589-BFE1-F002-5A6947C2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200024</xdr:rowOff>
    </xdr:from>
    <xdr:to>
      <xdr:col>17</xdr:col>
      <xdr:colOff>666750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4318-928D-35D4-3CB6-D9819B279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666750</xdr:colOff>
      <xdr:row>14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E4C32-1917-9FA6-5C23-4D50205C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i" refreshedDate="44917.926324305554" createdVersion="8" refreshedVersion="8" minRefreshableVersion="3" recordCount="1000" xr:uid="{D3A9224E-1645-4112-9471-5913236B6BD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i" refreshedDate="44917.93981087963" createdVersion="8" refreshedVersion="8" minRefreshableVersion="3" recordCount="1000" xr:uid="{6C611D74-A15D-4BA9-9E84-AF33798B360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n v="1040"/>
    <n v="92.15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n v="131"/>
    <n v="100.02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n v="59"/>
    <n v="103.21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n v="69"/>
    <n v="99.34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n v="174"/>
    <n v="75.83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n v="21"/>
    <n v="60.56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n v="328"/>
    <n v="64.94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n v="20"/>
    <n v="31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5"/>
    <n v="52"/>
    <n v="72.91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6"/>
    <n v="266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n v="48"/>
    <n v="112.22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x v="6"/>
    <n v="89"/>
    <n v="102.35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7"/>
    <n v="245"/>
    <n v="105.05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x v="7"/>
    <n v="67"/>
    <n v="94.15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8"/>
    <n v="47"/>
    <n v="84.99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9"/>
    <n v="649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10"/>
    <n v="159"/>
    <n v="107.96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n v="67"/>
    <n v="45.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n v="49"/>
    <n v="45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6"/>
    <n v="112"/>
    <n v="105.9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n v="41"/>
    <n v="69.06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n v="128"/>
    <n v="85.04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n v="332"/>
    <n v="105.23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8"/>
    <n v="113"/>
    <n v="39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11"/>
    <n v="216"/>
    <n v="73.03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n v="48"/>
    <n v="35.01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n v="80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n v="105"/>
    <n v="62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12"/>
    <n v="329"/>
    <n v="94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10"/>
    <n v="161"/>
    <n v="112.05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11"/>
    <n v="310"/>
    <n v="48.01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n v="87"/>
    <n v="38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n v="378"/>
    <n v="35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n v="151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6"/>
    <n v="150"/>
    <n v="95.99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n v="157"/>
    <n v="68.81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13"/>
    <n v="140"/>
    <n v="105.97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14"/>
    <n v="325"/>
    <n v="75.260000000000005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n v="51"/>
    <n v="57.13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x v="8"/>
    <n v="169"/>
    <n v="75.14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n v="213"/>
    <n v="107.42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n v="444"/>
    <n v="36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15"/>
    <n v="186"/>
    <n v="27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13"/>
    <n v="659"/>
    <n v="107.56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n v="48"/>
    <n v="94.38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n v="115"/>
    <n v="46.16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n v="475"/>
    <n v="47.85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n v="387"/>
    <n v="53.01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n v="190"/>
    <n v="45.06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8"/>
    <n v="92"/>
    <n v="99.01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n v="34"/>
    <n v="32.7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6"/>
    <n v="140"/>
    <n v="59.12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8"/>
    <n v="90"/>
    <n v="44.9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7"/>
    <n v="178"/>
    <n v="89.6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8"/>
    <n v="144"/>
    <n v="70.08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11"/>
    <n v="215"/>
    <n v="31.06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n v="227"/>
    <n v="29.06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n v="275"/>
    <n v="30.09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n v="144"/>
    <n v="85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n v="93"/>
    <n v="82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n v="723"/>
    <n v="58.04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n v="12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n v="98"/>
    <n v="71.95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n v="236"/>
    <n v="61.04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n v="45"/>
    <n v="108.92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8"/>
    <n v="162"/>
    <n v="29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n v="255"/>
    <n v="58.98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n v="24"/>
    <n v="111.82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n v="124"/>
    <n v="64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n v="108"/>
    <n v="85.32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x v="10"/>
    <n v="670"/>
    <n v="74.48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7"/>
    <n v="661"/>
    <n v="105.15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6"/>
    <n v="122"/>
    <n v="56.19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14"/>
    <n v="151"/>
    <n v="85.92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n v="78"/>
    <n v="57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x v="10"/>
    <n v="47"/>
    <n v="79.64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18"/>
    <n v="301"/>
    <n v="41.02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n v="70"/>
    <n v="48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11"/>
    <n v="637"/>
    <n v="55.21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n v="225"/>
    <n v="92.11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11"/>
    <n v="1497"/>
    <n v="83.18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5"/>
    <n v="38"/>
    <n v="40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8"/>
    <n v="132"/>
    <n v="111.13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7"/>
    <n v="131"/>
    <n v="90.56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n v="168"/>
    <n v="61.11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n v="62"/>
    <n v="83.02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18"/>
    <n v="261"/>
    <n v="110.7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n v="253"/>
    <n v="89.46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n v="79"/>
    <n v="57.85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18"/>
    <n v="48"/>
    <n v="110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11"/>
    <n v="259"/>
    <n v="103.97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n v="61"/>
    <n v="108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n v="304"/>
    <n v="48.93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n v="113"/>
    <n v="37.67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n v="217"/>
    <n v="65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n v="927"/>
    <n v="106.61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11"/>
    <n v="34"/>
    <n v="27.01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n v="197"/>
    <n v="91.16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5"/>
    <n v="1021"/>
    <n v="56.05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8"/>
    <n v="282"/>
    <n v="31.0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5"/>
    <n v="25"/>
    <n v="66.510000000000005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7"/>
    <n v="143"/>
    <n v="89.01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n v="145"/>
    <n v="103.46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n v="359"/>
    <n v="95.28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n v="186"/>
    <n v="75.900000000000006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n v="595"/>
    <n v="107.58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19"/>
    <n v="59"/>
    <n v="51.32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n v="15"/>
    <n v="71.98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15"/>
    <n v="120"/>
    <n v="108.95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n v="269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n v="377"/>
    <n v="94.94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x v="8"/>
    <n v="727"/>
    <n v="109.65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13"/>
    <n v="87"/>
    <n v="44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19"/>
    <n v="174"/>
    <n v="30.99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14"/>
    <n v="118"/>
    <n v="94.79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n v="215"/>
    <n v="69.790000000000006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20"/>
    <n v="149"/>
    <n v="6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11"/>
    <n v="219"/>
    <n v="110.03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13"/>
    <n v="64"/>
    <n v="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n v="19"/>
    <n v="49.99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x v="14"/>
    <n v="368"/>
    <n v="101.72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n v="160"/>
    <n v="47.08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n v="39"/>
    <n v="89.94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n v="51"/>
    <n v="78.97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n v="60"/>
    <n v="80.069999999999993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n v="3"/>
    <n v="86.47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6"/>
    <n v="155"/>
    <n v="28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n v="101"/>
    <n v="68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n v="116"/>
    <n v="43.08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21"/>
    <n v="311"/>
    <n v="87.96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n v="90"/>
    <n v="94.99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n v="71"/>
    <n v="46.91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6"/>
    <n v="3"/>
    <n v="46.91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9"/>
    <n v="262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4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8"/>
    <n v="21"/>
    <n v="59.04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n v="223"/>
    <n v="65.989999999999995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n v="102"/>
    <n v="60.99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n v="230"/>
    <n v="98.31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7"/>
    <n v="13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n v="129"/>
    <n v="86.07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x v="8"/>
    <n v="237"/>
    <n v="76.989999999999995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n v="17"/>
    <n v="29.76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n v="112"/>
    <n v="46.92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8"/>
    <n v="121"/>
    <n v="105.19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7"/>
    <n v="220"/>
    <n v="69.9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5"/>
    <n v="64"/>
    <n v="60.01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7"/>
    <n v="423"/>
    <n v="52.01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n v="93"/>
    <n v="31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7"/>
    <n v="59"/>
    <n v="95.04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n v="65"/>
    <n v="75.97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n v="74"/>
    <n v="71.010000000000005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14"/>
    <n v="53"/>
    <n v="73.73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n v="221"/>
    <n v="113.1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n v="100"/>
    <n v="105.0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8"/>
    <n v="162"/>
    <n v="79.180000000000007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n v="78"/>
    <n v="57.33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n v="150"/>
    <n v="58.18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14"/>
    <n v="253"/>
    <n v="36.03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n v="100"/>
    <n v="107.9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n v="122"/>
    <n v="44.01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14"/>
    <n v="137"/>
    <n v="55.08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n v="416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7"/>
    <n v="31"/>
    <n v="42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12"/>
    <n v="424"/>
    <n v="77.98999999999999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x v="7"/>
    <n v="3"/>
    <n v="82.51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18"/>
    <n v="11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n v="83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n v="163"/>
    <n v="100.98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x v="8"/>
    <n v="895"/>
    <n v="111.8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n v="26"/>
    <n v="42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n v="75"/>
    <n v="110.05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n v="416"/>
    <n v="59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n v="96"/>
    <n v="32.99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n v="358"/>
    <n v="45.01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8"/>
    <n v="308"/>
    <n v="81.98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n v="62"/>
    <n v="39.08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n v="722"/>
    <n v="59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n v="69"/>
    <n v="40.99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n v="293"/>
    <n v="31.03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19"/>
    <n v="72"/>
    <n v="37.79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n v="32"/>
    <n v="32.01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12"/>
    <n v="230"/>
    <n v="95.9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n v="3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n v="24"/>
    <n v="102.05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n v="69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n v="38"/>
    <n v="37.07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n v="20"/>
    <n v="35.049999999999997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x v="7"/>
    <n v="46"/>
    <n v="46.34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6"/>
    <n v="123"/>
    <n v="69.17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5"/>
    <n v="362"/>
    <n v="109.08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8"/>
    <n v="63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6"/>
    <n v="298"/>
    <n v="82.0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5"/>
    <n v="10"/>
    <n v="35.9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n v="54"/>
    <n v="74.459999999999994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n v="681"/>
    <n v="91.1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n v="79"/>
    <n v="79.790000000000006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n v="134"/>
    <n v="43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7"/>
    <n v="3"/>
    <n v="63.23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n v="432"/>
    <n v="70.18000000000000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13"/>
    <n v="39"/>
    <n v="61.33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n v="426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n v="101"/>
    <n v="96.98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n v="21"/>
    <n v="51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22"/>
    <n v="67"/>
    <n v="28.04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n v="95"/>
    <n v="60.98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n v="152"/>
    <n v="73.209999999999994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7"/>
    <n v="195"/>
    <n v="40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n v="1023"/>
    <n v="86.81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n v="4"/>
    <n v="42.13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n v="155"/>
    <n v="103.98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22"/>
    <n v="45"/>
    <n v="62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12"/>
    <n v="216"/>
    <n v="31.01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10"/>
    <n v="332"/>
    <n v="89.99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n v="8"/>
    <n v="39.24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n v="99"/>
    <n v="54.99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14"/>
    <n v="138"/>
    <n v="47.99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n v="94"/>
    <n v="87.97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22"/>
    <n v="404"/>
    <n v="52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n v="260"/>
    <n v="30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14"/>
    <n v="367"/>
    <n v="98.21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20"/>
    <n v="169"/>
    <n v="108.96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10"/>
    <n v="120"/>
    <n v="67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20"/>
    <n v="194"/>
    <n v="64.989999999999995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11"/>
    <n v="420"/>
    <n v="99.84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n v="77"/>
    <n v="82.43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n v="171"/>
    <n v="63.29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10"/>
    <n v="158"/>
    <n v="96.77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11"/>
    <n v="109"/>
    <n v="54.91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10"/>
    <n v="42"/>
    <n v="39.0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n v="11"/>
    <n v="75.84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10"/>
    <n v="159"/>
    <n v="45.05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n v="422"/>
    <n v="104.52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8"/>
    <n v="98"/>
    <n v="76.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n v="419"/>
    <n v="69.02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9"/>
    <n v="102"/>
    <n v="101.98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n v="128"/>
    <n v="42.92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n v="445"/>
    <n v="43.03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n v="570"/>
    <n v="75.25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n v="509"/>
    <n v="69.02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n v="326"/>
    <n v="65.989999999999995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13"/>
    <n v="933"/>
    <n v="98.01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20"/>
    <n v="211"/>
    <n v="60.11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18"/>
    <n v="273"/>
    <n v="26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n v="54"/>
    <n v="38.020000000000003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n v="626"/>
    <n v="106.15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6"/>
    <n v="89"/>
    <n v="81.02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9"/>
    <n v="185"/>
    <n v="96.65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n v="120"/>
    <n v="57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n v="23"/>
    <n v="63.9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n v="146"/>
    <n v="90.46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n v="268"/>
    <n v="72.17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14"/>
    <n v="598"/>
    <n v="77.930000000000007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n v="158"/>
    <n v="38.07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n v="31"/>
    <n v="57.9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x v="7"/>
    <n v="313"/>
    <n v="49.79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14"/>
    <n v="371"/>
    <n v="54.05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n v="363"/>
    <n v="30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n v="123"/>
    <n v="70.13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7"/>
    <n v="77"/>
    <n v="27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n v="234"/>
    <n v="51.99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n v="181"/>
    <n v="56.42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19"/>
    <n v="253"/>
    <n v="101.63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11"/>
    <n v="27"/>
    <n v="25.01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14"/>
    <n v="1"/>
    <n v="32.020000000000003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n v="304"/>
    <n v="82.02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n v="137"/>
    <n v="37.96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n v="32"/>
    <n v="51.53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18"/>
    <n v="242"/>
    <n v="81.2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11"/>
    <n v="97"/>
    <n v="40.03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n v="1066"/>
    <n v="89.94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n v="326"/>
    <n v="96.69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n v="171"/>
    <n v="25.0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10"/>
    <n v="581"/>
    <n v="36.99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n v="92"/>
    <n v="73.010000000000005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19"/>
    <n v="108"/>
    <n v="68.239999999999995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n v="19"/>
    <n v="52.31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n v="83"/>
    <n v="61.77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n v="706"/>
    <n v="25.03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n v="17"/>
    <n v="106.29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5"/>
    <n v="210"/>
    <n v="75.069999999999993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x v="16"/>
    <n v="98"/>
    <n v="39.97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n v="1684"/>
    <n v="39.979999999999997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n v="54"/>
    <n v="101.02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n v="457"/>
    <n v="76.81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n v="10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n v="16"/>
    <n v="33.28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n v="1340"/>
    <n v="43.92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n v="36"/>
    <n v="36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n v="55"/>
    <n v="88.21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n v="94"/>
    <n v="65.239999999999995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n v="144"/>
    <n v="69.959999999999994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n v="51"/>
    <n v="39.88000000000000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n v="1345"/>
    <n v="41.02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n v="32"/>
    <n v="98.9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7"/>
    <n v="83"/>
    <n v="87.78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n v="546"/>
    <n v="80.77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n v="286"/>
    <n v="94.28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n v="8"/>
    <n v="73.430000000000007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13"/>
    <n v="132"/>
    <n v="65.9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n v="74"/>
    <n v="109.04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7"/>
    <n v="75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11"/>
    <n v="20"/>
    <n v="99.13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n v="203"/>
    <n v="105.88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n v="310"/>
    <n v="49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n v="395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n v="295"/>
    <n v="31.0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n v="34"/>
    <n v="103.87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n v="67"/>
    <n v="59.27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n v="19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n v="16"/>
    <n v="53.12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n v="39"/>
    <n v="50.8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13"/>
    <n v="10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12"/>
    <n v="94"/>
    <n v="65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n v="167"/>
    <n v="38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n v="24"/>
    <n v="82.62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n v="164"/>
    <n v="37.94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n v="91"/>
    <n v="80.78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10"/>
    <n v="46"/>
    <n v="25.98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n v="39"/>
    <n v="30.36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n v="134"/>
    <n v="54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11"/>
    <n v="23"/>
    <n v="101.79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n v="185"/>
    <n v="45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n v="444"/>
    <n v="77.069999999999993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8"/>
    <n v="200"/>
    <n v="88.08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n v="124"/>
    <n v="47.04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n v="187"/>
    <n v="111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n v="114"/>
    <n v="87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n v="97"/>
    <n v="63.9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n v="123"/>
    <n v="105.99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n v="179"/>
    <n v="73.989999999999995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n v="80"/>
    <n v="84.02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14"/>
    <n v="94"/>
    <n v="88.97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7"/>
    <n v="85"/>
    <n v="76.989999999999995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n v="67"/>
    <n v="97.15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n v="54"/>
    <n v="33.01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11"/>
    <n v="42"/>
    <n v="99.95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6"/>
    <n v="15"/>
    <n v="69.97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7"/>
    <n v="34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n v="1401"/>
    <n v="66.01000000000000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n v="72"/>
    <n v="41.01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n v="53"/>
    <n v="103.96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n v="128"/>
    <n v="47.01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n v="35"/>
    <n v="29.61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n v="411"/>
    <n v="81.010000000000005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n v="124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8"/>
    <n v="59"/>
    <n v="26.06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n v="37"/>
    <n v="85.78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11"/>
    <n v="185"/>
    <n v="103.73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14"/>
    <n v="12"/>
    <n v="49.83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10"/>
    <n v="299"/>
    <n v="63.89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n v="226"/>
    <n v="47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n v="174"/>
    <n v="108.48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n v="372"/>
    <n v="72.0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n v="160"/>
    <n v="59.9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7"/>
    <n v="1616"/>
    <n v="78.209999999999994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n v="733"/>
    <n v="104.78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n v="592"/>
    <n v="105.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n v="19"/>
    <n v="24.93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n v="277"/>
    <n v="69.87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19"/>
    <n v="273"/>
    <n v="95.73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n v="159"/>
    <n v="30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n v="68"/>
    <n v="59.01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n v="1592"/>
    <n v="84.7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n v="730"/>
    <n v="78.010000000000005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n v="13"/>
    <n v="50.05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7"/>
    <n v="55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n v="361"/>
    <n v="93.7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n v="10"/>
    <n v="40.14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n v="14"/>
    <n v="70.09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n v="40"/>
    <n v="66.18000000000000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n v="160"/>
    <n v="47.71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n v="184"/>
    <n v="62.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14"/>
    <n v="64"/>
    <n v="86.61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n v="225"/>
    <n v="75.13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n v="172"/>
    <n v="41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9"/>
    <n v="146"/>
    <n v="50.01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n v="76"/>
    <n v="96.96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8"/>
    <n v="39"/>
    <n v="100.93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7"/>
    <n v="11"/>
    <n v="89.23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n v="122"/>
    <n v="87.98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x v="14"/>
    <n v="18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9"/>
    <n v="7"/>
    <n v="29.09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8"/>
    <n v="66"/>
    <n v="42.01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7"/>
    <n v="229"/>
    <n v="47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n v="469"/>
    <n v="110.44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n v="130"/>
    <n v="41.99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6"/>
    <n v="167"/>
    <n v="48.01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n v="174"/>
    <n v="31.02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10"/>
    <n v="718"/>
    <n v="99.2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7"/>
    <n v="64"/>
    <n v="66.02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n v="1530"/>
    <n v="46.06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12"/>
    <n v="40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n v="86"/>
    <n v="55.9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n v="316"/>
    <n v="68.989999999999995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n v="90"/>
    <n v="60.98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n v="182"/>
    <n v="110.98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n v="35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n v="132"/>
    <n v="78.76000000000000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n v="46"/>
    <n v="87.96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20"/>
    <n v="36"/>
    <n v="49.9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n v="105"/>
    <n v="99.52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13"/>
    <n v="669"/>
    <n v="104.82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10"/>
    <n v="62"/>
    <n v="108.01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n v="85"/>
    <n v="29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n v="11"/>
    <n v="30.0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n v="44"/>
    <n v="41.01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n v="55"/>
    <n v="62.8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n v="57"/>
    <n v="47.01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n v="123"/>
    <n v="27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n v="128"/>
    <n v="68.33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8"/>
    <n v="64"/>
    <n v="50.97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n v="127"/>
    <n v="54.02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n v="11"/>
    <n v="97.06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7"/>
    <n v="40"/>
    <n v="24.87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14"/>
    <n v="288"/>
    <n v="84.42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n v="573"/>
    <n v="47.09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n v="113"/>
    <n v="78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10"/>
    <n v="46"/>
    <n v="62.97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14"/>
    <n v="91"/>
    <n v="81.010000000000005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n v="68"/>
    <n v="65.319999999999993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n v="192"/>
    <n v="104.44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n v="83"/>
    <n v="69.989999999999995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n v="54"/>
    <n v="83.02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n v="17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n v="117"/>
    <n v="103.98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7"/>
    <n v="1052"/>
    <n v="54.93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10"/>
    <n v="123"/>
    <n v="51.92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n v="179"/>
    <n v="60.03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22"/>
    <n v="355"/>
    <n v="44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19"/>
    <n v="162"/>
    <n v="53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x v="8"/>
    <n v="2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n v="199"/>
    <n v="75.040000000000006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n v="35"/>
    <n v="35.909999999999997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x v="7"/>
    <n v="176"/>
    <n v="36.950000000000003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n v="511"/>
    <n v="63.17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8"/>
    <n v="82"/>
    <n v="29.99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19"/>
    <n v="24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11"/>
    <n v="50"/>
    <n v="75.01000000000000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x v="11"/>
    <n v="967"/>
    <n v="101.2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n v="123"/>
    <n v="29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6"/>
    <n v="63"/>
    <n v="98.23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22"/>
    <n v="56"/>
    <n v="87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6"/>
    <n v="44"/>
    <n v="45.21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n v="118"/>
    <n v="37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7"/>
    <n v="104"/>
    <n v="94.98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n v="27"/>
    <n v="28.96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n v="351"/>
    <n v="55.99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n v="90"/>
    <n v="54.04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n v="172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6"/>
    <n v="141"/>
    <n v="67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20"/>
    <n v="31"/>
    <n v="107.91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10"/>
    <n v="108"/>
    <n v="69.010000000000005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n v="133"/>
    <n v="39.01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18"/>
    <n v="188"/>
    <n v="110.36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8"/>
    <n v="332"/>
    <n v="94.86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n v="575"/>
    <n v="57.9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n v="41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6"/>
    <n v="184"/>
    <n v="64.959999999999994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8"/>
    <n v="286"/>
    <n v="27.01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n v="319"/>
    <n v="50.97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n v="39"/>
    <n v="104.94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5"/>
    <n v="178"/>
    <n v="84.03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x v="19"/>
    <n v="365"/>
    <n v="102.86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18"/>
    <n v="114"/>
    <n v="39.96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13"/>
    <n v="30"/>
    <n v="51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22"/>
    <n v="54"/>
    <n v="40.82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8"/>
    <n v="236"/>
    <n v="59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n v="513"/>
    <n v="71.16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14"/>
    <n v="101"/>
    <n v="99.49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n v="81"/>
    <n v="103.99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13"/>
    <n v="16"/>
    <n v="76.56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n v="53"/>
    <n v="87.07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n v="260"/>
    <n v="49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n v="31"/>
    <n v="42.97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18"/>
    <n v="14"/>
    <n v="33.43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n v="179"/>
    <n v="83.98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n v="220"/>
    <n v="101.42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8"/>
    <n v="102"/>
    <n v="109.87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23"/>
    <n v="192"/>
    <n v="31.92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n v="305"/>
    <n v="70.989999999999995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12"/>
    <n v="24"/>
    <n v="77.03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14"/>
    <n v="724"/>
    <n v="101.78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8"/>
    <n v="547"/>
    <n v="51.06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n v="415"/>
    <n v="68.0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10"/>
    <n v="1"/>
    <n v="30.8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8"/>
    <n v="34"/>
    <n v="27.91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n v="24"/>
    <n v="79.989999999999995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n v="48"/>
    <n v="38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n v="70"/>
    <n v="59.99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11"/>
    <n v="530"/>
    <n v="37.04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6"/>
    <n v="180"/>
    <n v="99.96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n v="92"/>
    <n v="111.68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15"/>
    <n v="14"/>
    <n v="36.01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n v="927"/>
    <n v="66.010000000000005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n v="40"/>
    <n v="44.05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n v="112"/>
    <n v="53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n v="71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6"/>
    <n v="119"/>
    <n v="70.91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n v="24"/>
    <n v="98.06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x v="11"/>
    <n v="139"/>
    <n v="53.05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19"/>
    <n v="39"/>
    <n v="93.14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n v="22"/>
    <n v="58.95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n v="56"/>
    <n v="36.07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9"/>
    <n v="43"/>
    <n v="63.03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n v="112"/>
    <n v="84.72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10"/>
    <n v="7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n v="102"/>
    <n v="101.98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n v="426"/>
    <n v="106.44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6"/>
    <n v="146"/>
    <n v="29.98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12"/>
    <n v="32"/>
    <n v="85.81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12"/>
    <n v="700"/>
    <n v="70.819999999999993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n v="84"/>
    <n v="41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8"/>
    <n v="84"/>
    <n v="28.06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n v="156"/>
    <n v="88.0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10"/>
    <n v="100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x v="7"/>
    <n v="80"/>
    <n v="90.34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11"/>
    <n v="11"/>
    <n v="63.78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13"/>
    <n v="92"/>
    <n v="54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11"/>
    <n v="96"/>
    <n v="48.99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n v="503"/>
    <n v="63.86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7"/>
    <n v="159"/>
    <n v="83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6"/>
    <n v="15"/>
    <n v="55.08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n v="482"/>
    <n v="62.04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13"/>
    <n v="150"/>
    <n v="104.98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n v="117"/>
    <n v="94.04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20"/>
    <n v="38"/>
    <n v="44.01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n v="73"/>
    <n v="92.47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14"/>
    <n v="266"/>
    <n v="57.07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20"/>
    <n v="24"/>
    <n v="109.08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7"/>
    <n v="3"/>
    <n v="39.39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11"/>
    <n v="16"/>
    <n v="77.02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n v="277"/>
    <n v="92.17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n v="89"/>
    <n v="61.0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n v="164"/>
    <n v="78.06999999999999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n v="271"/>
    <n v="59.99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8"/>
    <n v="284"/>
    <n v="110.03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n v="59"/>
    <n v="38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n v="99"/>
    <n v="96.37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n v="44"/>
    <n v="72.9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7"/>
    <n v="152"/>
    <n v="26.01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n v="224"/>
    <n v="104.36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x v="18"/>
    <n v="240"/>
    <n v="102.19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22"/>
    <n v="199"/>
    <n v="54.12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n v="137"/>
    <n v="63.22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n v="101"/>
    <n v="104.03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10"/>
    <n v="794"/>
    <n v="49.99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n v="370"/>
    <n v="56.02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n v="13"/>
    <n v="48.81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n v="138"/>
    <n v="60.08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n v="84"/>
    <n v="78.989999999999995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n v="205"/>
    <n v="53.99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5"/>
    <n v="44"/>
    <n v="111.46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n v="219"/>
    <n v="60.92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n v="186"/>
    <n v="26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10"/>
    <n v="237"/>
    <n v="80.989999999999995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n v="306"/>
    <n v="35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12"/>
    <n v="94"/>
    <n v="94.14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n v="54"/>
    <n v="52.09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23"/>
    <n v="112"/>
    <n v="24.99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n v="369"/>
    <n v="69.22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n v="63"/>
    <n v="93.94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n v="65"/>
    <n v="98.41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x v="17"/>
    <n v="19"/>
    <n v="41.78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x v="22"/>
    <n v="17"/>
    <n v="65.989999999999995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7"/>
    <n v="101"/>
    <n v="72.06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n v="342"/>
    <n v="48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n v="64"/>
    <n v="54.1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11"/>
    <n v="52"/>
    <n v="107.8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n v="322"/>
    <n v="67.03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n v="120"/>
    <n v="64.010000000000005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18"/>
    <n v="147"/>
    <n v="96.07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n v="951"/>
    <n v="51.18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n v="73"/>
    <n v="43.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n v="79"/>
    <n v="91.02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n v="65"/>
    <n v="50.13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15"/>
    <n v="82"/>
    <n v="67.72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11"/>
    <n v="1038"/>
    <n v="61.04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n v="13"/>
    <n v="80.010000000000005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10"/>
    <n v="155"/>
    <n v="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n v="7"/>
    <n v="71.13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n v="209"/>
    <n v="89.99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x v="6"/>
    <n v="100"/>
    <n v="43.03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n v="202"/>
    <n v="68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n v="162"/>
    <n v="73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n v="4"/>
    <n v="62.34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x v="8"/>
    <n v="207"/>
    <n v="67.099999999999994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n v="128"/>
    <n v="79.98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n v="120"/>
    <n v="62.18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n v="171"/>
    <n v="53.01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9"/>
    <n v="187"/>
    <n v="57.74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n v="188"/>
    <n v="40.03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n v="131"/>
    <n v="81.02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7"/>
    <n v="284"/>
    <n v="35.049999999999997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22"/>
    <n v="120"/>
    <n v="102.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n v="419"/>
    <n v="28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n v="14"/>
    <n v="75.73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x v="5"/>
    <n v="139"/>
    <n v="45.03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n v="174"/>
    <n v="73.62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n v="155"/>
    <n v="56.99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n v="170"/>
    <n v="85.2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7"/>
    <n v="190"/>
    <n v="50.96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n v="250"/>
    <n v="63.56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9"/>
    <n v="49"/>
    <n v="81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n v="28"/>
    <n v="86.04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14"/>
    <n v="268"/>
    <n v="90.04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n v="620"/>
    <n v="74.010000000000005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7"/>
    <n v="3"/>
    <n v="92.44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n v="160"/>
    <n v="5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14"/>
    <n v="279"/>
    <n v="32.979999999999997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n v="77"/>
    <n v="93.6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n v="206"/>
    <n v="69.87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n v="694"/>
    <n v="72.13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7"/>
    <n v="152"/>
    <n v="30.04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n v="65"/>
    <n v="73.97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n v="63"/>
    <n v="68.66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n v="310"/>
    <n v="59.99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n v="43"/>
    <n v="111.1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10"/>
    <n v="83"/>
    <n v="53.04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19"/>
    <n v="79"/>
    <n v="55.99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19"/>
    <n v="114"/>
    <n v="69.989999999999995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10"/>
    <n v="65"/>
    <n v="49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n v="79"/>
    <n v="103.85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n v="11"/>
    <n v="99.1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6"/>
    <n v="56"/>
    <n v="107.3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n v="17"/>
    <n v="76.92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n v="120"/>
    <n v="58.13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8"/>
    <n v="145"/>
    <n v="103.74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n v="221"/>
    <n v="87.96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n v="48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n v="93"/>
    <n v="38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11"/>
    <n v="89"/>
    <n v="30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18"/>
    <n v="41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n v="63"/>
    <n v="85.99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n v="48"/>
    <n v="98.01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12"/>
    <n v="88"/>
    <n v="44.99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n v="127"/>
    <n v="31.01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n v="2339"/>
    <n v="59.97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6"/>
    <n v="508"/>
    <n v="59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14"/>
    <n v="191"/>
    <n v="50.05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n v="42"/>
    <n v="98.97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x v="22"/>
    <n v="8"/>
    <n v="58.86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n v="60"/>
    <n v="81.010000000000005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n v="47"/>
    <n v="76.01000000000000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n v="82"/>
    <n v="96.6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7"/>
    <n v="54"/>
    <n v="76.959999999999994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n v="98"/>
    <n v="67.98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n v="77"/>
    <n v="88.78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7"/>
    <n v="33"/>
    <n v="25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n v="240"/>
    <n v="44.92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n v="6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23"/>
    <n v="176"/>
    <n v="29.01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n v="20"/>
    <n v="73.5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n v="359"/>
    <n v="107.97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7"/>
    <n v="469"/>
    <n v="68.989999999999995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n v="122"/>
    <n v="111.02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n v="56"/>
    <n v="25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7"/>
    <n v="44"/>
    <n v="42.16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14"/>
    <n v="34"/>
    <n v="47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23"/>
    <n v="123"/>
    <n v="36.04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14"/>
    <n v="190"/>
    <n v="101.0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13"/>
    <n v="84"/>
    <n v="39.93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6"/>
    <n v="18"/>
    <n v="83.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n v="1037"/>
    <n v="39.979999999999997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20"/>
    <n v="97"/>
    <n v="47.99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n v="86"/>
    <n v="95.98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n v="150"/>
    <n v="78.73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n v="358"/>
    <n v="56.08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9"/>
    <n v="543"/>
    <n v="69.09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n v="68"/>
    <n v="102.05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8"/>
    <n v="192"/>
    <n v="107.32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n v="932"/>
    <n v="51.97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19"/>
    <n v="429"/>
    <n v="71.14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n v="101"/>
    <n v="106.49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n v="227"/>
    <n v="42.94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n v="142"/>
    <n v="30.04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n v="91"/>
    <n v="70.62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n v="64"/>
    <n v="66.02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n v="84"/>
    <n v="96.91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n v="134"/>
    <n v="62.87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n v="59"/>
    <n v="108.99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5"/>
    <m/>
    <n v="27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8"/>
    <m/>
    <n v="65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6"/>
    <m/>
    <n v="111.52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8"/>
    <m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m/>
    <n v="110.99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8"/>
    <m/>
    <n v="56.75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18"/>
    <m/>
    <n v="97.02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10"/>
    <m/>
    <n v="92.09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9"/>
    <m/>
    <n v="82.99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m/>
    <n v="103.04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6"/>
    <m/>
    <n v="68.92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m/>
    <n v="87.74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m/>
    <n v="75.02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m/>
    <n v="50.86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m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m/>
    <n v="72.900000000000006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15"/>
    <m/>
    <n v="108.49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m/>
    <n v="101.98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20"/>
    <m/>
    <n v="44.01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m/>
    <n v="65.94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m/>
    <n v="24.99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8"/>
    <m/>
    <n v="28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13"/>
    <m/>
    <n v="85.83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m/>
    <n v="84.92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m/>
    <n v="90.48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m/>
    <n v="25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m/>
    <n v="92.01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m/>
    <n v="93.0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20"/>
    <m/>
    <n v="61.01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m/>
    <n v="92.0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m/>
    <n v="81.1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m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6"/>
    <m/>
    <n v="85.22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8"/>
    <m/>
    <n v="110.97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m/>
    <n v="32.97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m/>
    <n v="96.01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6"/>
    <m/>
    <n v="84.97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m/>
    <n v="25.01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14"/>
    <m/>
    <n v="66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9"/>
    <m/>
    <n v="87.34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7"/>
    <m/>
    <n v="27.93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m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7"/>
    <m/>
    <n v="31.94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m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m/>
    <n v="108.85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5"/>
    <m/>
    <n v="110.76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m/>
    <n v="29.65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m/>
    <n v="101.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8"/>
    <m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m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m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10"/>
    <m/>
    <n v="110.97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8"/>
    <m/>
    <n v="36.96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5"/>
    <m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9"/>
    <m/>
    <n v="30.97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m/>
    <n v="47.04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14"/>
    <m/>
    <n v="88.07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m/>
    <n v="37.01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m/>
    <n v="26.03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m/>
    <n v="67.819999999999993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6"/>
    <m/>
    <n v="49.96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m/>
    <n v="110.02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5"/>
    <m/>
    <n v="89.96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x v="11"/>
    <m/>
    <n v="79.010000000000005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m/>
    <n v="86.87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7"/>
    <m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m/>
    <n v="26.97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m/>
    <n v="54.12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7"/>
    <m/>
    <n v="41.04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22"/>
    <m/>
    <n v="55.05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18"/>
    <m/>
    <n v="107.94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m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11"/>
    <m/>
    <n v="32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m/>
    <n v="53.9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m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7"/>
    <m/>
    <n v="33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m/>
    <n v="43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m/>
    <n v="86.86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m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m/>
    <n v="33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m/>
    <n v="68.03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10"/>
    <m/>
    <n v="58.87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m/>
    <n v="105.05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6"/>
    <m/>
    <n v="33.049999999999997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m/>
    <n v="78.819999999999993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10"/>
    <m/>
    <n v="68.2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m/>
    <n v="75.73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m/>
    <n v="31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10"/>
    <m/>
    <n v="101.88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7"/>
    <m/>
    <n v="52.88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m/>
    <n v="71.010000000000005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10"/>
    <m/>
    <n v="102.39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m/>
    <n v="74.47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m/>
    <n v="51.0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m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m/>
    <n v="97.14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9"/>
    <m/>
    <n v="72.069999999999993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m/>
    <n v="75.23999999999999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6"/>
    <m/>
    <n v="32.97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20"/>
    <m/>
    <n v="54.81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m/>
    <n v="45.0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m/>
    <n v="52.96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m/>
    <n v="60.02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m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14"/>
    <m/>
    <n v="44.03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14"/>
    <m/>
    <n v="86.03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m/>
    <n v="28.01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m/>
    <n v="32.049999999999997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m/>
    <n v="73.61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x v="6"/>
    <m/>
    <n v="108.71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m/>
    <n v="42.98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m/>
    <n v="83.32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m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m/>
    <n v="55.93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11"/>
    <m/>
    <n v="105.0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9"/>
    <m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x v="11"/>
    <m/>
    <n v="112.66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m/>
    <n v="81.94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m/>
    <n v="64.05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m/>
    <n v="106.39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9"/>
    <m/>
    <n v="76.010000000000005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m/>
    <n v="111.07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11"/>
    <m/>
    <n v="95.94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m/>
    <n v="43.04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m/>
    <n v="67.97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m/>
    <n v="89.99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m/>
    <n v="58.1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9"/>
    <m/>
    <n v="84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12"/>
    <m/>
    <n v="88.8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m/>
    <n v="65.959999999999994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6"/>
    <m/>
    <n v="74.8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m/>
    <n v="69.989999999999995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m/>
    <n v="32.01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m/>
    <n v="64.73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14"/>
    <m/>
    <n v="25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18"/>
    <m/>
    <n v="104.98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18"/>
    <m/>
    <n v="64.98999999999999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m/>
    <n v="94.35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m/>
    <n v="44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x v="7"/>
    <m/>
    <n v="64.739999999999995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7"/>
    <m/>
    <n v="84.0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m/>
    <n v="34.06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m/>
    <n v="93.27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m/>
    <n v="33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m/>
    <n v="83.8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8"/>
    <m/>
    <n v="63.99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14"/>
    <m/>
    <n v="81.91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m/>
    <n v="93.05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m/>
    <n v="101.98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m/>
    <n v="105.94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m/>
    <n v="101.5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6"/>
    <m/>
    <n v="62.97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7"/>
    <m/>
    <n v="29.05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m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5"/>
    <m/>
    <n v="77.93000000000000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11"/>
    <m/>
    <n v="80.8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7"/>
    <m/>
    <n v="76.010000000000005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13"/>
    <m/>
    <n v="72.989999999999995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m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m/>
    <n v="54.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12"/>
    <m/>
    <n v="32.950000000000003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m/>
    <n v="79.3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m/>
    <n v="41.17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8"/>
    <m/>
    <n v="77.430000000000007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m/>
    <n v="57.16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m/>
    <n v="77.180000000000007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19"/>
    <m/>
    <n v="24.95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12"/>
    <m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m/>
    <n v="46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14"/>
    <m/>
    <n v="88.02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m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m/>
    <n v="102.6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6"/>
    <m/>
    <n v="72.959999999999994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m/>
    <n v="57.1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m/>
    <n v="84.01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22"/>
    <m/>
    <n v="98.67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14"/>
    <m/>
    <n v="42.01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14"/>
    <m/>
    <n v="32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m/>
    <n v="81.569999999999993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14"/>
    <m/>
    <n v="37.04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m/>
    <n v="103.03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6"/>
    <m/>
    <n v="84.33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9"/>
    <m/>
    <n v="102.6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5"/>
    <m/>
    <n v="79.989999999999995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m/>
    <n v="70.06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m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12"/>
    <m/>
    <n v="41.91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m/>
    <n v="57.99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m/>
    <n v="40.94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7"/>
    <m/>
    <n v="70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m/>
    <n v="73.84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m/>
    <n v="41.98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x v="5"/>
    <m/>
    <n v="77.930000000000007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7"/>
    <m/>
    <n v="106.02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m/>
    <n v="47.02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18"/>
    <m/>
    <n v="76.02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m/>
    <n v="54.12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x v="19"/>
    <m/>
    <n v="57.29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m/>
    <n v="103.81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m/>
    <n v="105.03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m/>
    <n v="90.26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m/>
    <n v="76.98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7"/>
    <m/>
    <n v="102.6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m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m/>
    <n v="55.0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m/>
    <n v="32.130000000000003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9"/>
    <m/>
    <n v="50.64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x v="15"/>
    <m/>
    <n v="49.69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m/>
    <n v="54.89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m/>
    <n v="46.93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m/>
    <n v="44.95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11"/>
    <m/>
    <n v="3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m/>
    <n v="107.76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m/>
    <n v="102.08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m/>
    <n v="24.98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6"/>
    <m/>
    <n v="79.94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6"/>
    <m/>
    <n v="67.95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m/>
    <n v="26.07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19"/>
    <m/>
    <n v="105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14"/>
    <m/>
    <n v="25.83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x v="12"/>
    <m/>
    <n v="77.67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x v="15"/>
    <m/>
    <n v="57.83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m/>
    <n v="92.96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10"/>
    <m/>
    <n v="37.950000000000003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m/>
    <n v="31.8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21"/>
    <m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m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m/>
    <n v="84.01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m/>
    <n v="103.42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m/>
    <n v="105.13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m/>
    <n v="89.22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m/>
    <n v="52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m/>
    <n v="64.959999999999994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m/>
    <n v="46.24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m/>
    <n v="51.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m/>
    <n v="33.909999999999997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m/>
    <n v="92.0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m/>
    <n v="107.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m/>
    <n v="75.84999999999999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m/>
    <n v="80.48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m/>
    <n v="86.98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x v="13"/>
    <m/>
    <n v="105.14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11"/>
    <m/>
    <n v="57.3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m/>
    <n v="93.35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m/>
    <n v="71.989999999999995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m/>
    <n v="92.61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m/>
    <n v="104.99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14"/>
    <m/>
    <n v="30.96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14"/>
    <m/>
    <n v="33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m/>
    <n v="84.19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m/>
    <n v="73.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m/>
    <n v="36.99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m/>
    <n v="46.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m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m/>
    <n v="102.02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m/>
    <n v="45.01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22"/>
    <m/>
    <n v="94.29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m/>
    <n v="101.02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m/>
    <n v="97.0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22"/>
    <m/>
    <n v="43.01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m/>
    <n v="94.92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10"/>
    <m/>
    <n v="72.150000000000006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18"/>
    <m/>
    <n v="51.01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m/>
    <n v="85.05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18"/>
    <m/>
    <n v="43.87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m/>
    <n v="40.06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x v="14"/>
    <m/>
    <n v="43.83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m/>
    <n v="84.93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m/>
    <n v="41.07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m/>
    <n v="54.97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21"/>
    <m/>
    <n v="77.010000000000005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m/>
    <n v="71.2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m/>
    <n v="91.9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m/>
    <n v="97.07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x v="19"/>
    <m/>
    <n v="58.92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m/>
    <n v="58.02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m/>
    <n v="103.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7"/>
    <m/>
    <n v="93.47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m/>
    <n v="61.97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m/>
    <n v="92.0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m/>
    <n v="77.27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11"/>
    <m/>
    <n v="93.92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m/>
    <n v="84.97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9"/>
    <m/>
    <n v="105.9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m/>
    <n v="36.97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m/>
    <n v="81.53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m/>
    <n v="81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m/>
    <n v="26.01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m/>
    <n v="2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m/>
    <n v="34.17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m/>
    <n v="28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15"/>
    <m/>
    <n v="76.5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18"/>
    <m/>
    <n v="53.05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6"/>
    <m/>
    <n v="106.86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m/>
    <n v="46.02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6"/>
    <m/>
    <n v="100.17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14"/>
    <m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18"/>
    <m/>
    <n v="87.97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m/>
    <n v="75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m/>
    <n v="42.98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m/>
    <n v="33.119999999999997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7"/>
    <m/>
    <n v="101.13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m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m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m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m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m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m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m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m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m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m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m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m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m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m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m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m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m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m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m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m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m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m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m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m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m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m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m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m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m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m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m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m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m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m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m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m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m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m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m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m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m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m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m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m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m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m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m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m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m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m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m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m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m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m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m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m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m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m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m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m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m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m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m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m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m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m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m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m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m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m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m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m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m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m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m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m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m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m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m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m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m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m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m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m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m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m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m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m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m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m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m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m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m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m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m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m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m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m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m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m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m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m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m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m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m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m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m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m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m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m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m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m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m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m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m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m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m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m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m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m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m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m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m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m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m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m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m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m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m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m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m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m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m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m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m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m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m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m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m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m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m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m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m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m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m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m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m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m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m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m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m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m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m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m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m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m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m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m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m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m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m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m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m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m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m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m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m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m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m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m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m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m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m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m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m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m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m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m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m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m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m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m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m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m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m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m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m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m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m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m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m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m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m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m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m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m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m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m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m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m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m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m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m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m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m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m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m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m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m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m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m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m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m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m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m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m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m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m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m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m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m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m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m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m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m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m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m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m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m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m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m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m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m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m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m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m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m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m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m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m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m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m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m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m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m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m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m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m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m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m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m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m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m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m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m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m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m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m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m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m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m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m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m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m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m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m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m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m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m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m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m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m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m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m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m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m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m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m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m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m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m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m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m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m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m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m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m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m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m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m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m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m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m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m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m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m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m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m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m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m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m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m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m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m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9F4BC-C7C1-4596-95DA-532C930B7E8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5D5C-9E2F-4F31-A4AF-39AFBCD48CC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B1944-FBB3-464C-8D62-6EC7C17F6673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C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12.25" bestFit="1" customWidth="1"/>
    <col min="14" max="14" width="28" bestFit="1" customWidth="1"/>
    <col min="15" max="15" width="14.25" bestFit="1" customWidth="1"/>
    <col min="16" max="16" width="16.125" bestFit="1" customWidth="1"/>
    <col min="17" max="17" width="14.75" bestFit="1" customWidth="1"/>
    <col min="18" max="18" width="11.875" bestFit="1" customWidth="1"/>
    <col min="19" max="19" width="22" bestFit="1" customWidth="1"/>
    <col min="20" max="20" width="20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ROUND((E2/D2*100),0)</f>
        <v>0</v>
      </c>
      <c r="P2">
        <f>IF(E2=0,0,ROUND(E2/G2,2))</f>
        <v>0</v>
      </c>
      <c r="Q2" t="str">
        <f>LEFT(N2,SEARCH("/",N2)-1)</f>
        <v>food</v>
      </c>
      <c r="R2" t="str">
        <f>RIGHT(N2,LEN(N2)-SEARCH("/",N2))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ht="16.5" customHeight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ROUND((E3/D3*100),0)</f>
        <v>1040</v>
      </c>
      <c r="P3">
        <f t="shared" ref="P3:P66" si="1">IF(E3=0,0,ROUND(E3/G3,2))</f>
        <v>92.15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>
        <f t="shared" si="1"/>
        <v>100.02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59</v>
      </c>
      <c r="P5">
        <f t="shared" si="1"/>
        <v>103.21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>
        <f t="shared" si="1"/>
        <v>99.34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174</v>
      </c>
      <c r="P7">
        <f t="shared" si="1"/>
        <v>75.83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21</v>
      </c>
      <c r="P8">
        <f t="shared" si="1"/>
        <v>60.56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328</v>
      </c>
      <c r="P9">
        <f t="shared" si="1"/>
        <v>64.94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20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52</v>
      </c>
      <c r="P11">
        <f t="shared" si="1"/>
        <v>72.91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>
        <f t="shared" si="1"/>
        <v>112.22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>
        <f t="shared" si="1"/>
        <v>102.35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>
        <f t="shared" si="1"/>
        <v>105.05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67</v>
      </c>
      <c r="P16">
        <f t="shared" si="1"/>
        <v>94.15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>
        <f t="shared" si="1"/>
        <v>84.99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>
        <f t="shared" si="1"/>
        <v>107.96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67</v>
      </c>
      <c r="P20">
        <f t="shared" si="1"/>
        <v>45.1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49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>
        <f t="shared" si="1"/>
        <v>105.97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41</v>
      </c>
      <c r="P23">
        <f t="shared" si="1"/>
        <v>69.06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>
        <f t="shared" si="1"/>
        <v>85.04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>
        <f t="shared" si="1"/>
        <v>105.23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113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>
        <f t="shared" si="1"/>
        <v>73.03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>
        <f t="shared" si="1"/>
        <v>35.01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80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>
        <f t="shared" si="1"/>
        <v>62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329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161</v>
      </c>
      <c r="P32">
        <f t="shared" si="1"/>
        <v>112.05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48.01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87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378</v>
      </c>
      <c r="P35">
        <f t="shared" si="1"/>
        <v>35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151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>
        <f t="shared" si="1"/>
        <v>95.99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>
        <f t="shared" si="1"/>
        <v>68.81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140</v>
      </c>
      <c r="P39">
        <f t="shared" si="1"/>
        <v>105.97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>
        <f t="shared" si="1"/>
        <v>75.260000000000005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51</v>
      </c>
      <c r="P41">
        <f t="shared" si="1"/>
        <v>57.13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>
        <f t="shared" si="1"/>
        <v>75.14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213</v>
      </c>
      <c r="P43">
        <f t="shared" si="1"/>
        <v>107.42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444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659</v>
      </c>
      <c r="P46">
        <f t="shared" si="1"/>
        <v>107.56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48</v>
      </c>
      <c r="P47">
        <f t="shared" si="1"/>
        <v>94.38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115</v>
      </c>
      <c r="P48">
        <f t="shared" si="1"/>
        <v>46.16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>
        <f t="shared" si="1"/>
        <v>47.85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387</v>
      </c>
      <c r="P50">
        <f t="shared" si="1"/>
        <v>53.01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190</v>
      </c>
      <c r="P51">
        <f t="shared" si="1"/>
        <v>45.06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92</v>
      </c>
      <c r="P53">
        <f t="shared" si="1"/>
        <v>99.01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>
        <f t="shared" si="1"/>
        <v>32.79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>
        <f t="shared" si="1"/>
        <v>59.12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90</v>
      </c>
      <c r="P56">
        <f t="shared" si="1"/>
        <v>44.93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178</v>
      </c>
      <c r="P57">
        <f t="shared" si="1"/>
        <v>89.66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144</v>
      </c>
      <c r="P58">
        <f t="shared" si="1"/>
        <v>70.08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>
        <f t="shared" si="1"/>
        <v>31.06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>
        <f t="shared" si="1"/>
        <v>29.06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>
        <f t="shared" si="1"/>
        <v>30.09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>
        <f t="shared" si="1"/>
        <v>85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93</v>
      </c>
      <c r="P63">
        <f t="shared" si="1"/>
        <v>82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723</v>
      </c>
      <c r="P64">
        <f t="shared" si="1"/>
        <v>58.04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12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98</v>
      </c>
      <c r="P66">
        <f t="shared" si="1"/>
        <v>71.95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ROUND((E67/D67*100),0)</f>
        <v>236</v>
      </c>
      <c r="P67">
        <f t="shared" ref="P67:P130" si="7">IF(E67=0,0,ROUND(E67/G67,2))</f>
        <v>61.04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</v>
      </c>
      <c r="P68">
        <f t="shared" si="7"/>
        <v>108.92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</v>
      </c>
      <c r="P69">
        <f t="shared" si="7"/>
        <v>29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255</v>
      </c>
      <c r="P70">
        <f t="shared" si="7"/>
        <v>58.98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</v>
      </c>
      <c r="P71">
        <f t="shared" si="7"/>
        <v>111.82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124</v>
      </c>
      <c r="P72">
        <f t="shared" si="7"/>
        <v>64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</v>
      </c>
      <c r="P73">
        <f t="shared" si="7"/>
        <v>85.32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</v>
      </c>
      <c r="P74">
        <f t="shared" si="7"/>
        <v>74.48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661</v>
      </c>
      <c r="P75">
        <f t="shared" si="7"/>
        <v>105.15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</v>
      </c>
      <c r="P76">
        <f t="shared" si="7"/>
        <v>56.19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151</v>
      </c>
      <c r="P77">
        <f t="shared" si="7"/>
        <v>85.92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</v>
      </c>
      <c r="P78">
        <f t="shared" si="7"/>
        <v>57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47</v>
      </c>
      <c r="P79">
        <f t="shared" si="7"/>
        <v>79.64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301</v>
      </c>
      <c r="P80">
        <f t="shared" si="7"/>
        <v>41.02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70</v>
      </c>
      <c r="P81">
        <f t="shared" si="7"/>
        <v>48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</v>
      </c>
      <c r="P82">
        <f t="shared" si="7"/>
        <v>55.21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</v>
      </c>
      <c r="P83">
        <f t="shared" si="7"/>
        <v>92.11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</v>
      </c>
      <c r="P84">
        <f t="shared" si="7"/>
        <v>83.18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38</v>
      </c>
      <c r="P85">
        <f t="shared" si="7"/>
        <v>40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</v>
      </c>
      <c r="P86">
        <f t="shared" si="7"/>
        <v>111.13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</v>
      </c>
      <c r="P87">
        <f t="shared" si="7"/>
        <v>90.56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168</v>
      </c>
      <c r="P88">
        <f t="shared" si="7"/>
        <v>61.11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62</v>
      </c>
      <c r="P89">
        <f t="shared" si="7"/>
        <v>83.02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261</v>
      </c>
      <c r="P90">
        <f t="shared" si="7"/>
        <v>110.76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253</v>
      </c>
      <c r="P91">
        <f t="shared" si="7"/>
        <v>89.46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79</v>
      </c>
      <c r="P92">
        <f t="shared" si="7"/>
        <v>57.85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</v>
      </c>
      <c r="P93">
        <f t="shared" si="7"/>
        <v>110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259</v>
      </c>
      <c r="P94">
        <f t="shared" si="7"/>
        <v>103.97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61</v>
      </c>
      <c r="P95">
        <f t="shared" si="7"/>
        <v>108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304</v>
      </c>
      <c r="P96">
        <f t="shared" si="7"/>
        <v>48.93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113</v>
      </c>
      <c r="P97">
        <f t="shared" si="7"/>
        <v>37.67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</v>
      </c>
      <c r="P98">
        <f t="shared" si="7"/>
        <v>65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927</v>
      </c>
      <c r="P99">
        <f t="shared" si="7"/>
        <v>106.61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34</v>
      </c>
      <c r="P100">
        <f t="shared" si="7"/>
        <v>27.01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197</v>
      </c>
      <c r="P101">
        <f t="shared" si="7"/>
        <v>91.16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</v>
      </c>
      <c r="P103">
        <f t="shared" si="7"/>
        <v>56.05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282</v>
      </c>
      <c r="P104">
        <f t="shared" si="7"/>
        <v>31.02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25</v>
      </c>
      <c r="P105">
        <f t="shared" si="7"/>
        <v>66.510000000000005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</v>
      </c>
      <c r="P106">
        <f t="shared" si="7"/>
        <v>89.01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145</v>
      </c>
      <c r="P107">
        <f t="shared" si="7"/>
        <v>103.46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</v>
      </c>
      <c r="P108">
        <f t="shared" si="7"/>
        <v>95.28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</v>
      </c>
      <c r="P109">
        <f t="shared" si="7"/>
        <v>75.900000000000006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</v>
      </c>
      <c r="P110">
        <f t="shared" si="7"/>
        <v>107.58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</v>
      </c>
      <c r="P111">
        <f t="shared" si="7"/>
        <v>51.32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15</v>
      </c>
      <c r="P112">
        <f t="shared" si="7"/>
        <v>71.98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120</v>
      </c>
      <c r="P113">
        <f t="shared" si="7"/>
        <v>108.95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269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377</v>
      </c>
      <c r="P115">
        <f t="shared" si="7"/>
        <v>94.94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</v>
      </c>
      <c r="P116">
        <f t="shared" si="7"/>
        <v>109.65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</v>
      </c>
      <c r="P117">
        <f t="shared" si="7"/>
        <v>44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7"/>
        <v>86.79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174</v>
      </c>
      <c r="P119">
        <f t="shared" si="7"/>
        <v>30.99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118</v>
      </c>
      <c r="P120">
        <f t="shared" si="7"/>
        <v>94.79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215</v>
      </c>
      <c r="P121">
        <f t="shared" si="7"/>
        <v>69.790000000000006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</v>
      </c>
      <c r="P122">
        <f t="shared" si="7"/>
        <v>63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</v>
      </c>
      <c r="P123">
        <f t="shared" si="7"/>
        <v>110.03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</v>
      </c>
      <c r="P124">
        <f t="shared" si="7"/>
        <v>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19</v>
      </c>
      <c r="P125">
        <f t="shared" si="7"/>
        <v>49.99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368</v>
      </c>
      <c r="P126">
        <f t="shared" si="7"/>
        <v>101.72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160</v>
      </c>
      <c r="P127">
        <f t="shared" si="7"/>
        <v>47.08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39</v>
      </c>
      <c r="P128">
        <f t="shared" si="7"/>
        <v>89.94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</v>
      </c>
      <c r="P129">
        <f t="shared" si="7"/>
        <v>78.97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</v>
      </c>
      <c r="P130">
        <f t="shared" si="7"/>
        <v>80.069999999999993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ROUND((E131/D131*100),0)</f>
        <v>3</v>
      </c>
      <c r="P131">
        <f t="shared" ref="P131:P194" si="13">IF(E131=0,0,ROUND(E131/G131,2))</f>
        <v>86.47</v>
      </c>
      <c r="Q131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</v>
      </c>
      <c r="P132">
        <f t="shared" si="13"/>
        <v>28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101</v>
      </c>
      <c r="P133">
        <f t="shared" si="13"/>
        <v>68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</v>
      </c>
      <c r="P134">
        <f t="shared" si="13"/>
        <v>43.08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311</v>
      </c>
      <c r="P135">
        <f t="shared" si="13"/>
        <v>87.96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90</v>
      </c>
      <c r="P136">
        <f t="shared" si="13"/>
        <v>94.99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</v>
      </c>
      <c r="P137">
        <f t="shared" si="13"/>
        <v>46.91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</v>
      </c>
      <c r="P138">
        <f t="shared" si="13"/>
        <v>46.91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262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>
        <f t="shared" si="13"/>
        <v>80.14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21</v>
      </c>
      <c r="P141">
        <f t="shared" si="13"/>
        <v>59.04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</v>
      </c>
      <c r="P142">
        <f t="shared" si="13"/>
        <v>65.989999999999995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102</v>
      </c>
      <c r="P143">
        <f t="shared" si="13"/>
        <v>60.99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</v>
      </c>
      <c r="P144">
        <f t="shared" si="13"/>
        <v>98.31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</v>
      </c>
      <c r="P146">
        <f t="shared" si="13"/>
        <v>86.07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237</v>
      </c>
      <c r="P147">
        <f t="shared" si="13"/>
        <v>76.989999999999995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</v>
      </c>
      <c r="P148">
        <f t="shared" si="13"/>
        <v>29.76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</v>
      </c>
      <c r="P149">
        <f t="shared" si="13"/>
        <v>46.92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</v>
      </c>
      <c r="P150">
        <f t="shared" si="13"/>
        <v>105.19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220</v>
      </c>
      <c r="P151">
        <f t="shared" si="13"/>
        <v>69.91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</v>
      </c>
      <c r="P153">
        <f t="shared" si="13"/>
        <v>60.01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</v>
      </c>
      <c r="P154">
        <f t="shared" si="13"/>
        <v>52.01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93</v>
      </c>
      <c r="P155">
        <f t="shared" si="13"/>
        <v>31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59</v>
      </c>
      <c r="P156">
        <f t="shared" si="13"/>
        <v>95.04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</v>
      </c>
      <c r="P157">
        <f t="shared" si="13"/>
        <v>75.97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74</v>
      </c>
      <c r="P158">
        <f t="shared" si="13"/>
        <v>71.010000000000005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53</v>
      </c>
      <c r="P159">
        <f t="shared" si="13"/>
        <v>73.73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221</v>
      </c>
      <c r="P160">
        <f t="shared" si="13"/>
        <v>113.17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</v>
      </c>
      <c r="P161">
        <f t="shared" si="13"/>
        <v>105.01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</v>
      </c>
      <c r="P162">
        <f t="shared" si="13"/>
        <v>79.180000000000007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</v>
      </c>
      <c r="P163">
        <f t="shared" si="13"/>
        <v>57.33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150</v>
      </c>
      <c r="P164">
        <f t="shared" si="13"/>
        <v>58.18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</v>
      </c>
      <c r="P165">
        <f t="shared" si="13"/>
        <v>36.03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</v>
      </c>
      <c r="P166">
        <f t="shared" si="13"/>
        <v>107.99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122</v>
      </c>
      <c r="P167">
        <f t="shared" si="13"/>
        <v>44.01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</v>
      </c>
      <c r="P168">
        <f t="shared" si="13"/>
        <v>55.08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416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</v>
      </c>
      <c r="P170">
        <f t="shared" si="13"/>
        <v>42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</v>
      </c>
      <c r="P171">
        <f t="shared" si="13"/>
        <v>77.989999999999995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3</v>
      </c>
      <c r="P172">
        <f t="shared" si="13"/>
        <v>82.51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11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83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</v>
      </c>
      <c r="P175">
        <f t="shared" si="13"/>
        <v>100.98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895</v>
      </c>
      <c r="P176">
        <f t="shared" si="13"/>
        <v>111.83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</v>
      </c>
      <c r="P177">
        <f t="shared" si="13"/>
        <v>42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75</v>
      </c>
      <c r="P178">
        <f t="shared" si="13"/>
        <v>110.05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</v>
      </c>
      <c r="P179">
        <f t="shared" si="13"/>
        <v>59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</v>
      </c>
      <c r="P180">
        <f t="shared" si="13"/>
        <v>32.99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358</v>
      </c>
      <c r="P181">
        <f t="shared" si="13"/>
        <v>45.01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</v>
      </c>
      <c r="P182">
        <f t="shared" si="13"/>
        <v>81.98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62</v>
      </c>
      <c r="P183">
        <f t="shared" si="13"/>
        <v>39.08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</v>
      </c>
      <c r="P184">
        <f t="shared" si="13"/>
        <v>59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</v>
      </c>
      <c r="P185">
        <f t="shared" si="13"/>
        <v>40.99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</v>
      </c>
      <c r="P186">
        <f t="shared" si="13"/>
        <v>31.03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72</v>
      </c>
      <c r="P187">
        <f t="shared" si="13"/>
        <v>37.79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32</v>
      </c>
      <c r="P188">
        <f t="shared" si="13"/>
        <v>32.01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230</v>
      </c>
      <c r="P189">
        <f t="shared" si="13"/>
        <v>95.97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24</v>
      </c>
      <c r="P191">
        <f t="shared" si="13"/>
        <v>102.05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69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38</v>
      </c>
      <c r="P193">
        <f t="shared" si="13"/>
        <v>37.07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20</v>
      </c>
      <c r="P194">
        <f t="shared" si="13"/>
        <v>35.049999999999997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ROUND((E195/D195*100),0)</f>
        <v>46</v>
      </c>
      <c r="P195">
        <f t="shared" ref="P195:P258" si="19">IF(E195=0,0,ROUND(E195/G195,2))</f>
        <v>46.34</v>
      </c>
      <c r="Q19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123</v>
      </c>
      <c r="P196">
        <f t="shared" si="19"/>
        <v>69.17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362</v>
      </c>
      <c r="P197">
        <f t="shared" si="19"/>
        <v>109.08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</v>
      </c>
      <c r="P199">
        <f t="shared" si="19"/>
        <v>82.01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10</v>
      </c>
      <c r="P200">
        <f t="shared" si="19"/>
        <v>35.96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54</v>
      </c>
      <c r="P201">
        <f t="shared" si="19"/>
        <v>74.459999999999994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</v>
      </c>
      <c r="P203">
        <f t="shared" si="19"/>
        <v>91.11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79</v>
      </c>
      <c r="P204">
        <f t="shared" si="19"/>
        <v>79.790000000000006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</v>
      </c>
      <c r="P205">
        <f t="shared" si="19"/>
        <v>43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</v>
      </c>
      <c r="P206">
        <f t="shared" si="19"/>
        <v>63.23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432</v>
      </c>
      <c r="P207">
        <f t="shared" si="19"/>
        <v>70.180000000000007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39</v>
      </c>
      <c r="P208">
        <f t="shared" si="19"/>
        <v>61.33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426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</v>
      </c>
      <c r="P210">
        <f t="shared" si="19"/>
        <v>96.98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</v>
      </c>
      <c r="P211">
        <f t="shared" si="19"/>
        <v>51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</v>
      </c>
      <c r="P212">
        <f t="shared" si="19"/>
        <v>28.04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95</v>
      </c>
      <c r="P213">
        <f t="shared" si="19"/>
        <v>60.98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152</v>
      </c>
      <c r="P214">
        <f t="shared" si="19"/>
        <v>73.209999999999994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</v>
      </c>
      <c r="P215">
        <f t="shared" si="19"/>
        <v>40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</v>
      </c>
      <c r="P216">
        <f t="shared" si="19"/>
        <v>86.81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4</v>
      </c>
      <c r="P217">
        <f t="shared" si="19"/>
        <v>42.13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</v>
      </c>
      <c r="P218">
        <f t="shared" si="19"/>
        <v>103.98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45</v>
      </c>
      <c r="P219">
        <f t="shared" si="19"/>
        <v>62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216</v>
      </c>
      <c r="P220">
        <f t="shared" si="19"/>
        <v>31.01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</v>
      </c>
      <c r="P221">
        <f t="shared" si="19"/>
        <v>89.99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</v>
      </c>
      <c r="P222">
        <f t="shared" si="19"/>
        <v>39.24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99</v>
      </c>
      <c r="P223">
        <f t="shared" si="19"/>
        <v>54.99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138</v>
      </c>
      <c r="P224">
        <f t="shared" si="19"/>
        <v>47.99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94</v>
      </c>
      <c r="P225">
        <f t="shared" si="19"/>
        <v>87.97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404</v>
      </c>
      <c r="P226">
        <f t="shared" si="19"/>
        <v>52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</v>
      </c>
      <c r="P227">
        <f t="shared" si="19"/>
        <v>30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367</v>
      </c>
      <c r="P228">
        <f t="shared" si="19"/>
        <v>98.21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169</v>
      </c>
      <c r="P229">
        <f t="shared" si="19"/>
        <v>108.96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120</v>
      </c>
      <c r="P230">
        <f t="shared" si="19"/>
        <v>67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194</v>
      </c>
      <c r="P231">
        <f t="shared" si="19"/>
        <v>64.989999999999995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</v>
      </c>
      <c r="P232">
        <f t="shared" si="19"/>
        <v>99.84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77</v>
      </c>
      <c r="P233">
        <f t="shared" si="19"/>
        <v>82.43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</v>
      </c>
      <c r="P234">
        <f t="shared" si="19"/>
        <v>63.29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158</v>
      </c>
      <c r="P235">
        <f t="shared" si="19"/>
        <v>96.77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</v>
      </c>
      <c r="P236">
        <f t="shared" si="19"/>
        <v>54.91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42</v>
      </c>
      <c r="P237">
        <f t="shared" si="19"/>
        <v>39.01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11</v>
      </c>
      <c r="P238">
        <f t="shared" si="19"/>
        <v>75.84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</v>
      </c>
      <c r="P239">
        <f t="shared" si="19"/>
        <v>45.05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</v>
      </c>
      <c r="P240">
        <f t="shared" si="19"/>
        <v>104.52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98</v>
      </c>
      <c r="P241">
        <f t="shared" si="19"/>
        <v>76.27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419</v>
      </c>
      <c r="P242">
        <f t="shared" si="19"/>
        <v>69.02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102</v>
      </c>
      <c r="P243">
        <f t="shared" si="19"/>
        <v>101.98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128</v>
      </c>
      <c r="P244">
        <f t="shared" si="19"/>
        <v>42.92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</v>
      </c>
      <c r="P245">
        <f t="shared" si="19"/>
        <v>43.03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570</v>
      </c>
      <c r="P246">
        <f t="shared" si="19"/>
        <v>75.25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</v>
      </c>
      <c r="P247">
        <f t="shared" si="19"/>
        <v>69.02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326</v>
      </c>
      <c r="P248">
        <f t="shared" si="19"/>
        <v>65.989999999999995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933</v>
      </c>
      <c r="P249">
        <f t="shared" si="19"/>
        <v>98.01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</v>
      </c>
      <c r="P250">
        <f t="shared" si="19"/>
        <v>60.11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</v>
      </c>
      <c r="P251">
        <f t="shared" si="19"/>
        <v>26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</v>
      </c>
      <c r="P253">
        <f t="shared" si="19"/>
        <v>38.020000000000003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</v>
      </c>
      <c r="P254">
        <f t="shared" si="19"/>
        <v>106.15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</v>
      </c>
      <c r="P255">
        <f t="shared" si="19"/>
        <v>81.02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185</v>
      </c>
      <c r="P256">
        <f t="shared" si="19"/>
        <v>96.65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</v>
      </c>
      <c r="P257">
        <f t="shared" si="19"/>
        <v>57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</v>
      </c>
      <c r="P258">
        <f t="shared" si="19"/>
        <v>63.93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ROUND((E259/D259*100),0)</f>
        <v>146</v>
      </c>
      <c r="P259">
        <f t="shared" ref="P259:P322" si="25">IF(E259=0,0,ROUND(E259/G259,2))</f>
        <v>90.46</v>
      </c>
      <c r="Q259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</v>
      </c>
      <c r="P260">
        <f t="shared" si="25"/>
        <v>72.17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598</v>
      </c>
      <c r="P261">
        <f t="shared" si="25"/>
        <v>77.930000000000007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158</v>
      </c>
      <c r="P262">
        <f t="shared" si="25"/>
        <v>38.07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</v>
      </c>
      <c r="P263">
        <f t="shared" si="25"/>
        <v>57.94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</v>
      </c>
      <c r="P264">
        <f t="shared" si="25"/>
        <v>49.79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371</v>
      </c>
      <c r="P265">
        <f t="shared" si="25"/>
        <v>54.05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363</v>
      </c>
      <c r="P266">
        <f t="shared" si="25"/>
        <v>30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</v>
      </c>
      <c r="P267">
        <f t="shared" si="25"/>
        <v>70.13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77</v>
      </c>
      <c r="P268">
        <f t="shared" si="25"/>
        <v>27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234</v>
      </c>
      <c r="P269">
        <f t="shared" si="25"/>
        <v>51.99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181</v>
      </c>
      <c r="P270">
        <f t="shared" si="25"/>
        <v>56.42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253</v>
      </c>
      <c r="P271">
        <f t="shared" si="25"/>
        <v>101.63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</v>
      </c>
      <c r="P272">
        <f t="shared" si="25"/>
        <v>25.01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</v>
      </c>
      <c r="P273">
        <f t="shared" si="25"/>
        <v>32.020000000000003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</v>
      </c>
      <c r="P274">
        <f t="shared" si="25"/>
        <v>82.02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</v>
      </c>
      <c r="P275">
        <f t="shared" si="25"/>
        <v>37.96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</v>
      </c>
      <c r="P276">
        <f t="shared" si="25"/>
        <v>51.53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242</v>
      </c>
      <c r="P277">
        <f t="shared" si="25"/>
        <v>81.2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97</v>
      </c>
      <c r="P278">
        <f t="shared" si="25"/>
        <v>40.03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</v>
      </c>
      <c r="P279">
        <f t="shared" si="25"/>
        <v>89.94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326</v>
      </c>
      <c r="P280">
        <f t="shared" si="25"/>
        <v>96.69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171</v>
      </c>
      <c r="P281">
        <f t="shared" si="25"/>
        <v>25.01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</v>
      </c>
      <c r="P282">
        <f t="shared" si="25"/>
        <v>36.99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92</v>
      </c>
      <c r="P283">
        <f t="shared" si="25"/>
        <v>73.010000000000005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</v>
      </c>
      <c r="P284">
        <f t="shared" si="25"/>
        <v>68.239999999999995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19</v>
      </c>
      <c r="P285">
        <f t="shared" si="25"/>
        <v>52.31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</v>
      </c>
      <c r="P286">
        <f t="shared" si="25"/>
        <v>61.77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</v>
      </c>
      <c r="P287">
        <f t="shared" si="25"/>
        <v>25.03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</v>
      </c>
      <c r="P288">
        <f t="shared" si="25"/>
        <v>106.29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210</v>
      </c>
      <c r="P289">
        <f t="shared" si="25"/>
        <v>75.069999999999993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98</v>
      </c>
      <c r="P290">
        <f t="shared" si="25"/>
        <v>39.97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</v>
      </c>
      <c r="P291">
        <f t="shared" si="25"/>
        <v>39.979999999999997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</v>
      </c>
      <c r="P292">
        <f t="shared" si="25"/>
        <v>101.02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457</v>
      </c>
      <c r="P293">
        <f t="shared" si="25"/>
        <v>76.81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10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</v>
      </c>
      <c r="P295">
        <f t="shared" si="25"/>
        <v>33.28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1340</v>
      </c>
      <c r="P296">
        <f t="shared" si="25"/>
        <v>43.92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36</v>
      </c>
      <c r="P297">
        <f t="shared" si="25"/>
        <v>36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55</v>
      </c>
      <c r="P298">
        <f t="shared" si="25"/>
        <v>88.21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</v>
      </c>
      <c r="P299">
        <f t="shared" si="25"/>
        <v>65.239999999999995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144</v>
      </c>
      <c r="P300">
        <f t="shared" si="25"/>
        <v>69.959999999999994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</v>
      </c>
      <c r="P301">
        <f t="shared" si="25"/>
        <v>39.880000000000003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1345</v>
      </c>
      <c r="P303">
        <f t="shared" si="25"/>
        <v>41.02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32</v>
      </c>
      <c r="P304">
        <f t="shared" si="25"/>
        <v>98.91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83</v>
      </c>
      <c r="P305">
        <f t="shared" si="25"/>
        <v>87.78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</v>
      </c>
      <c r="P306">
        <f t="shared" si="25"/>
        <v>80.77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</v>
      </c>
      <c r="P307">
        <f t="shared" si="25"/>
        <v>94.28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8</v>
      </c>
      <c r="P308">
        <f t="shared" si="25"/>
        <v>73.430000000000007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</v>
      </c>
      <c r="P309">
        <f t="shared" si="25"/>
        <v>65.97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</v>
      </c>
      <c r="P310">
        <f t="shared" si="25"/>
        <v>109.04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</v>
      </c>
      <c r="P312">
        <f t="shared" si="25"/>
        <v>99.13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</v>
      </c>
      <c r="P313">
        <f t="shared" si="25"/>
        <v>105.88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</v>
      </c>
      <c r="P314">
        <f t="shared" si="25"/>
        <v>49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295</v>
      </c>
      <c r="P316">
        <f t="shared" si="25"/>
        <v>31.02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34</v>
      </c>
      <c r="P317">
        <f t="shared" si="25"/>
        <v>103.87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67</v>
      </c>
      <c r="P318">
        <f t="shared" si="25"/>
        <v>59.27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16</v>
      </c>
      <c r="P320">
        <f t="shared" si="25"/>
        <v>53.12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39</v>
      </c>
      <c r="P321">
        <f t="shared" si="25"/>
        <v>50.8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10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ROUND((E323/D323*100),0)</f>
        <v>94</v>
      </c>
      <c r="P323">
        <f t="shared" ref="P323:P386" si="31">IF(E323=0,0,ROUND(E323/G323,2))</f>
        <v>65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167</v>
      </c>
      <c r="P324">
        <f t="shared" si="31"/>
        <v>38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</v>
      </c>
      <c r="P325">
        <f t="shared" si="31"/>
        <v>82.62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</v>
      </c>
      <c r="P326">
        <f t="shared" si="31"/>
        <v>37.94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91</v>
      </c>
      <c r="P327">
        <f t="shared" si="31"/>
        <v>80.78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</v>
      </c>
      <c r="P328">
        <f t="shared" si="31"/>
        <v>25.98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39</v>
      </c>
      <c r="P329">
        <f t="shared" si="31"/>
        <v>30.36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134</v>
      </c>
      <c r="P330">
        <f t="shared" si="31"/>
        <v>54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23</v>
      </c>
      <c r="P331">
        <f t="shared" si="31"/>
        <v>101.79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185</v>
      </c>
      <c r="P332">
        <f t="shared" si="31"/>
        <v>45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444</v>
      </c>
      <c r="P333">
        <f t="shared" si="31"/>
        <v>77.069999999999993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200</v>
      </c>
      <c r="P334">
        <f t="shared" si="31"/>
        <v>88.08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124</v>
      </c>
      <c r="P335">
        <f t="shared" si="31"/>
        <v>47.04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187</v>
      </c>
      <c r="P336">
        <f t="shared" si="31"/>
        <v>111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</v>
      </c>
      <c r="P337">
        <f t="shared" si="31"/>
        <v>87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</v>
      </c>
      <c r="P338">
        <f t="shared" si="31"/>
        <v>63.99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123</v>
      </c>
      <c r="P339">
        <f t="shared" si="31"/>
        <v>105.99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</v>
      </c>
      <c r="P340">
        <f t="shared" si="31"/>
        <v>73.989999999999995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80</v>
      </c>
      <c r="P341">
        <f t="shared" si="31"/>
        <v>84.02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</v>
      </c>
      <c r="P342">
        <f t="shared" si="31"/>
        <v>88.97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85</v>
      </c>
      <c r="P343">
        <f t="shared" si="31"/>
        <v>76.989999999999995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67</v>
      </c>
      <c r="P344">
        <f t="shared" si="31"/>
        <v>97.15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54</v>
      </c>
      <c r="P345">
        <f t="shared" si="31"/>
        <v>33.01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42</v>
      </c>
      <c r="P346">
        <f t="shared" si="31"/>
        <v>99.95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15</v>
      </c>
      <c r="P347">
        <f t="shared" si="31"/>
        <v>69.97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1401</v>
      </c>
      <c r="P349">
        <f t="shared" si="31"/>
        <v>66.010000000000005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72</v>
      </c>
      <c r="P350">
        <f t="shared" si="31"/>
        <v>41.01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</v>
      </c>
      <c r="P351">
        <f t="shared" si="31"/>
        <v>103.96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128</v>
      </c>
      <c r="P353">
        <f t="shared" si="31"/>
        <v>47.01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35</v>
      </c>
      <c r="P354">
        <f t="shared" si="31"/>
        <v>29.61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411</v>
      </c>
      <c r="P355">
        <f t="shared" si="31"/>
        <v>81.010000000000005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124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59</v>
      </c>
      <c r="P357">
        <f t="shared" si="31"/>
        <v>26.06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37</v>
      </c>
      <c r="P358">
        <f t="shared" si="31"/>
        <v>85.78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185</v>
      </c>
      <c r="P359">
        <f t="shared" si="31"/>
        <v>103.73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12</v>
      </c>
      <c r="P360">
        <f t="shared" si="31"/>
        <v>49.83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299</v>
      </c>
      <c r="P361">
        <f t="shared" si="31"/>
        <v>63.89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</v>
      </c>
      <c r="P362">
        <f t="shared" si="31"/>
        <v>47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174</v>
      </c>
      <c r="P363">
        <f t="shared" si="31"/>
        <v>108.48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372</v>
      </c>
      <c r="P364">
        <f t="shared" si="31"/>
        <v>72.02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</v>
      </c>
      <c r="P365">
        <f t="shared" si="31"/>
        <v>59.93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</v>
      </c>
      <c r="P366">
        <f t="shared" si="31"/>
        <v>78.209999999999994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</v>
      </c>
      <c r="P367">
        <f t="shared" si="31"/>
        <v>104.78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</v>
      </c>
      <c r="P368">
        <f t="shared" si="31"/>
        <v>105.52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19</v>
      </c>
      <c r="P369">
        <f t="shared" si="31"/>
        <v>24.93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277</v>
      </c>
      <c r="P370">
        <f t="shared" si="31"/>
        <v>69.87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</v>
      </c>
      <c r="P371">
        <f t="shared" si="31"/>
        <v>95.73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</v>
      </c>
      <c r="P372">
        <f t="shared" si="31"/>
        <v>30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68</v>
      </c>
      <c r="P373">
        <f t="shared" si="31"/>
        <v>59.01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1592</v>
      </c>
      <c r="P374">
        <f t="shared" si="31"/>
        <v>84.76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</v>
      </c>
      <c r="P375">
        <f t="shared" si="31"/>
        <v>78.010000000000005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</v>
      </c>
      <c r="P376">
        <f t="shared" si="31"/>
        <v>50.05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55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</v>
      </c>
      <c r="P378">
        <f t="shared" si="31"/>
        <v>93.7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</v>
      </c>
      <c r="P379">
        <f t="shared" si="31"/>
        <v>40.14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14</v>
      </c>
      <c r="P380">
        <f t="shared" si="31"/>
        <v>70.09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</v>
      </c>
      <c r="P381">
        <f t="shared" si="31"/>
        <v>66.180000000000007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</v>
      </c>
      <c r="P382">
        <f t="shared" si="31"/>
        <v>47.71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184</v>
      </c>
      <c r="P383">
        <f t="shared" si="31"/>
        <v>62.9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64</v>
      </c>
      <c r="P384">
        <f t="shared" si="31"/>
        <v>86.61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</v>
      </c>
      <c r="P385">
        <f t="shared" si="31"/>
        <v>75.13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</v>
      </c>
      <c r="P386">
        <f t="shared" si="31"/>
        <v>41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ROUND((E387/D387*100),0)</f>
        <v>146</v>
      </c>
      <c r="P387">
        <f t="shared" ref="P387:P450" si="37">IF(E387=0,0,ROUND(E387/G387,2))</f>
        <v>50.01</v>
      </c>
      <c r="Q387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</v>
      </c>
      <c r="P388">
        <f t="shared" si="37"/>
        <v>96.96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</v>
      </c>
      <c r="P389">
        <f t="shared" si="37"/>
        <v>100.93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</v>
      </c>
      <c r="P390">
        <f t="shared" si="37"/>
        <v>89.23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</v>
      </c>
      <c r="P391">
        <f t="shared" si="37"/>
        <v>87.98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</v>
      </c>
      <c r="P393">
        <f t="shared" si="37"/>
        <v>29.09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66</v>
      </c>
      <c r="P394">
        <f t="shared" si="37"/>
        <v>42.01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229</v>
      </c>
      <c r="P395">
        <f t="shared" si="37"/>
        <v>47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</v>
      </c>
      <c r="P396">
        <f t="shared" si="37"/>
        <v>110.44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</v>
      </c>
      <c r="P397">
        <f t="shared" si="37"/>
        <v>41.99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</v>
      </c>
      <c r="P398">
        <f t="shared" si="37"/>
        <v>48.01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174</v>
      </c>
      <c r="P399">
        <f t="shared" si="37"/>
        <v>31.02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718</v>
      </c>
      <c r="P400">
        <f t="shared" si="37"/>
        <v>99.2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64</v>
      </c>
      <c r="P401">
        <f t="shared" si="37"/>
        <v>66.02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</v>
      </c>
      <c r="P403">
        <f t="shared" si="37"/>
        <v>46.06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</v>
      </c>
      <c r="P405">
        <f t="shared" si="37"/>
        <v>55.99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316</v>
      </c>
      <c r="P406">
        <f t="shared" si="37"/>
        <v>68.989999999999995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90</v>
      </c>
      <c r="P407">
        <f t="shared" si="37"/>
        <v>60.98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</v>
      </c>
      <c r="P408">
        <f t="shared" si="37"/>
        <v>110.98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356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132</v>
      </c>
      <c r="P410">
        <f t="shared" si="37"/>
        <v>78.760000000000005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</v>
      </c>
      <c r="P411">
        <f t="shared" si="37"/>
        <v>87.96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</v>
      </c>
      <c r="P412">
        <f t="shared" si="37"/>
        <v>49.99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105</v>
      </c>
      <c r="P413">
        <f t="shared" si="37"/>
        <v>99.52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669</v>
      </c>
      <c r="P414">
        <f t="shared" si="37"/>
        <v>104.82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</v>
      </c>
      <c r="P415">
        <f t="shared" si="37"/>
        <v>108.01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85</v>
      </c>
      <c r="P416">
        <f t="shared" si="37"/>
        <v>29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</v>
      </c>
      <c r="P417">
        <f t="shared" si="37"/>
        <v>30.03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44</v>
      </c>
      <c r="P418">
        <f t="shared" si="37"/>
        <v>41.01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</v>
      </c>
      <c r="P419">
        <f t="shared" si="37"/>
        <v>62.87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</v>
      </c>
      <c r="P420">
        <f t="shared" si="37"/>
        <v>47.01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</v>
      </c>
      <c r="P421">
        <f t="shared" si="37"/>
        <v>27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</v>
      </c>
      <c r="P422">
        <f t="shared" si="37"/>
        <v>68.33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64</v>
      </c>
      <c r="P423">
        <f t="shared" si="37"/>
        <v>50.97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</v>
      </c>
      <c r="P424">
        <f t="shared" si="37"/>
        <v>54.02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11</v>
      </c>
      <c r="P425">
        <f t="shared" si="37"/>
        <v>97.06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</v>
      </c>
      <c r="P426">
        <f t="shared" si="37"/>
        <v>24.87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288</v>
      </c>
      <c r="P427">
        <f t="shared" si="37"/>
        <v>84.42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573</v>
      </c>
      <c r="P428">
        <f t="shared" si="37"/>
        <v>47.09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113</v>
      </c>
      <c r="P429">
        <f t="shared" si="37"/>
        <v>78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</v>
      </c>
      <c r="P430">
        <f t="shared" si="37"/>
        <v>62.97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91</v>
      </c>
      <c r="P431">
        <f t="shared" si="37"/>
        <v>81.010000000000005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68</v>
      </c>
      <c r="P432">
        <f t="shared" si="37"/>
        <v>65.319999999999993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</v>
      </c>
      <c r="P433">
        <f t="shared" si="37"/>
        <v>104.44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83</v>
      </c>
      <c r="P434">
        <f t="shared" si="37"/>
        <v>69.989999999999995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</v>
      </c>
      <c r="P435">
        <f t="shared" si="37"/>
        <v>83.02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17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117</v>
      </c>
      <c r="P437">
        <f t="shared" si="37"/>
        <v>103.98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</v>
      </c>
      <c r="P438">
        <f t="shared" si="37"/>
        <v>54.93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</v>
      </c>
      <c r="P439">
        <f t="shared" si="37"/>
        <v>51.92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179</v>
      </c>
      <c r="P440">
        <f t="shared" si="37"/>
        <v>60.03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</v>
      </c>
      <c r="P441">
        <f t="shared" si="37"/>
        <v>44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162</v>
      </c>
      <c r="P442">
        <f t="shared" si="37"/>
        <v>53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25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199</v>
      </c>
      <c r="P444">
        <f t="shared" si="37"/>
        <v>75.040000000000006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35</v>
      </c>
      <c r="P445">
        <f t="shared" si="37"/>
        <v>35.909999999999997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</v>
      </c>
      <c r="P446">
        <f t="shared" si="37"/>
        <v>36.950000000000003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</v>
      </c>
      <c r="P447">
        <f t="shared" si="37"/>
        <v>63.17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</v>
      </c>
      <c r="P448">
        <f t="shared" si="37"/>
        <v>29.99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</v>
      </c>
      <c r="P450">
        <f t="shared" si="37"/>
        <v>75.010000000000005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ROUND((E451/D451*100),0)</f>
        <v>967</v>
      </c>
      <c r="P451">
        <f t="shared" ref="P451:P514" si="43">IF(E451=0,0,ROUND(E451/G451,2))</f>
        <v>101.2</v>
      </c>
      <c r="Q451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123</v>
      </c>
      <c r="P453">
        <f t="shared" si="43"/>
        <v>29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</v>
      </c>
      <c r="P454">
        <f t="shared" si="43"/>
        <v>98.23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</v>
      </c>
      <c r="P455">
        <f t="shared" si="43"/>
        <v>87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</v>
      </c>
      <c r="P456">
        <f t="shared" si="43"/>
        <v>45.21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</v>
      </c>
      <c r="P457">
        <f t="shared" si="43"/>
        <v>37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</v>
      </c>
      <c r="P458">
        <f t="shared" si="43"/>
        <v>94.98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27</v>
      </c>
      <c r="P459">
        <f t="shared" si="43"/>
        <v>28.96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</v>
      </c>
      <c r="P460">
        <f t="shared" si="43"/>
        <v>55.99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</v>
      </c>
      <c r="P461">
        <f t="shared" si="43"/>
        <v>54.04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172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</v>
      </c>
      <c r="P463">
        <f t="shared" si="43"/>
        <v>67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31</v>
      </c>
      <c r="P464">
        <f t="shared" si="43"/>
        <v>107.91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</v>
      </c>
      <c r="P465">
        <f t="shared" si="43"/>
        <v>69.010000000000005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</v>
      </c>
      <c r="P466">
        <f t="shared" si="43"/>
        <v>39.01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188</v>
      </c>
      <c r="P467">
        <f t="shared" si="43"/>
        <v>110.36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>
        <f t="shared" si="43"/>
        <v>94.86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</v>
      </c>
      <c r="P469">
        <f t="shared" si="43"/>
        <v>57.94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41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</v>
      </c>
      <c r="P471">
        <f t="shared" si="43"/>
        <v>64.959999999999994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286</v>
      </c>
      <c r="P472">
        <f t="shared" si="43"/>
        <v>27.01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>
        <f t="shared" si="43"/>
        <v>50.97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</v>
      </c>
      <c r="P474">
        <f t="shared" si="43"/>
        <v>104.94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</v>
      </c>
      <c r="P475">
        <f t="shared" si="43"/>
        <v>84.03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</v>
      </c>
      <c r="P476">
        <f t="shared" si="43"/>
        <v>102.86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114</v>
      </c>
      <c r="P477">
        <f t="shared" si="43"/>
        <v>39.96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30</v>
      </c>
      <c r="P478">
        <f t="shared" si="43"/>
        <v>51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</v>
      </c>
      <c r="P479">
        <f t="shared" si="43"/>
        <v>40.82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</v>
      </c>
      <c r="P480">
        <f t="shared" si="43"/>
        <v>59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513</v>
      </c>
      <c r="P481">
        <f t="shared" si="43"/>
        <v>71.16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101</v>
      </c>
      <c r="P482">
        <f t="shared" si="43"/>
        <v>99.49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</v>
      </c>
      <c r="P483">
        <f t="shared" si="43"/>
        <v>103.99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</v>
      </c>
      <c r="P484">
        <f t="shared" si="43"/>
        <v>76.56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53</v>
      </c>
      <c r="P485">
        <f t="shared" si="43"/>
        <v>87.07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</v>
      </c>
      <c r="P486">
        <f t="shared" si="43"/>
        <v>49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31</v>
      </c>
      <c r="P487">
        <f t="shared" si="43"/>
        <v>42.97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14</v>
      </c>
      <c r="P488">
        <f t="shared" si="43"/>
        <v>33.43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179</v>
      </c>
      <c r="P489">
        <f t="shared" si="43"/>
        <v>83.98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</v>
      </c>
      <c r="P490">
        <f t="shared" si="43"/>
        <v>101.42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102</v>
      </c>
      <c r="P491">
        <f t="shared" si="43"/>
        <v>109.87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192</v>
      </c>
      <c r="P492">
        <f t="shared" si="43"/>
        <v>31.92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</v>
      </c>
      <c r="P493">
        <f t="shared" si="43"/>
        <v>70.989999999999995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24</v>
      </c>
      <c r="P494">
        <f t="shared" si="43"/>
        <v>77.03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724</v>
      </c>
      <c r="P495">
        <f t="shared" si="43"/>
        <v>101.78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</v>
      </c>
      <c r="P496">
        <f t="shared" si="43"/>
        <v>51.06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415</v>
      </c>
      <c r="P497">
        <f t="shared" si="43"/>
        <v>68.02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1</v>
      </c>
      <c r="P498">
        <f t="shared" si="43"/>
        <v>30.87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</v>
      </c>
      <c r="P499">
        <f t="shared" si="43"/>
        <v>27.91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24</v>
      </c>
      <c r="P500">
        <f t="shared" si="43"/>
        <v>79.989999999999995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</v>
      </c>
      <c r="P501">
        <f t="shared" si="43"/>
        <v>38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</v>
      </c>
      <c r="P503">
        <f t="shared" si="43"/>
        <v>59.99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530</v>
      </c>
      <c r="P504">
        <f t="shared" si="43"/>
        <v>37.04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</v>
      </c>
      <c r="P505">
        <f t="shared" si="43"/>
        <v>99.96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</v>
      </c>
      <c r="P506">
        <f t="shared" si="43"/>
        <v>111.68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14</v>
      </c>
      <c r="P507">
        <f t="shared" si="43"/>
        <v>36.01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</v>
      </c>
      <c r="P508">
        <f t="shared" si="43"/>
        <v>66.010000000000005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40</v>
      </c>
      <c r="P509">
        <f t="shared" si="43"/>
        <v>44.05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</v>
      </c>
      <c r="P510">
        <f t="shared" si="43"/>
        <v>53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71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</v>
      </c>
      <c r="P512">
        <f t="shared" si="43"/>
        <v>70.91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</v>
      </c>
      <c r="P513">
        <f t="shared" si="43"/>
        <v>98.06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</v>
      </c>
      <c r="P514">
        <f t="shared" si="43"/>
        <v>53.05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ROUND((E515/D515*100),0)</f>
        <v>39</v>
      </c>
      <c r="P515">
        <f t="shared" ref="P515:P578" si="49">IF(E515=0,0,ROUND(E515/G515,2))</f>
        <v>93.14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</v>
      </c>
      <c r="P516">
        <f t="shared" si="49"/>
        <v>58.95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56</v>
      </c>
      <c r="P517">
        <f t="shared" si="49"/>
        <v>36.07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43</v>
      </c>
      <c r="P518">
        <f t="shared" si="49"/>
        <v>63.03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</v>
      </c>
      <c r="P519">
        <f t="shared" si="49"/>
        <v>84.72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102</v>
      </c>
      <c r="P521">
        <f t="shared" si="49"/>
        <v>101.98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426</v>
      </c>
      <c r="P522">
        <f t="shared" si="49"/>
        <v>106.44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146</v>
      </c>
      <c r="P523">
        <f t="shared" si="49"/>
        <v>29.98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</v>
      </c>
      <c r="P524">
        <f t="shared" si="49"/>
        <v>85.81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</v>
      </c>
      <c r="P525">
        <f t="shared" si="49"/>
        <v>70.819999999999993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84</v>
      </c>
      <c r="P526">
        <f t="shared" si="49"/>
        <v>41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</v>
      </c>
      <c r="P527">
        <f t="shared" si="49"/>
        <v>28.06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156</v>
      </c>
      <c r="P528">
        <f t="shared" si="49"/>
        <v>88.05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100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</v>
      </c>
      <c r="P530">
        <f t="shared" si="49"/>
        <v>90.34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</v>
      </c>
      <c r="P531">
        <f t="shared" si="49"/>
        <v>63.78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92</v>
      </c>
      <c r="P532">
        <f t="shared" si="49"/>
        <v>54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96</v>
      </c>
      <c r="P533">
        <f t="shared" si="49"/>
        <v>48.99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503</v>
      </c>
      <c r="P534">
        <f t="shared" si="49"/>
        <v>63.86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</v>
      </c>
      <c r="P535">
        <f t="shared" si="49"/>
        <v>83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</v>
      </c>
      <c r="P536">
        <f t="shared" si="49"/>
        <v>55.08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</v>
      </c>
      <c r="P537">
        <f t="shared" si="49"/>
        <v>62.04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150</v>
      </c>
      <c r="P538">
        <f t="shared" si="49"/>
        <v>104.98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</v>
      </c>
      <c r="P539">
        <f t="shared" si="49"/>
        <v>94.04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38</v>
      </c>
      <c r="P540">
        <f t="shared" si="49"/>
        <v>44.01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73</v>
      </c>
      <c r="P541">
        <f t="shared" si="49"/>
        <v>92.47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266</v>
      </c>
      <c r="P542">
        <f t="shared" si="49"/>
        <v>57.07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</v>
      </c>
      <c r="P543">
        <f t="shared" si="49"/>
        <v>109.08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3</v>
      </c>
      <c r="P544">
        <f t="shared" si="49"/>
        <v>39.39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</v>
      </c>
      <c r="P545">
        <f t="shared" si="49"/>
        <v>77.02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277</v>
      </c>
      <c r="P546">
        <f t="shared" si="49"/>
        <v>92.17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89</v>
      </c>
      <c r="P547">
        <f t="shared" si="49"/>
        <v>61.01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164</v>
      </c>
      <c r="P548">
        <f t="shared" si="49"/>
        <v>78.069999999999993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271</v>
      </c>
      <c r="P550">
        <f t="shared" si="49"/>
        <v>59.99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</v>
      </c>
      <c r="P551">
        <f t="shared" si="49"/>
        <v>110.03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59</v>
      </c>
      <c r="P553">
        <f t="shared" si="49"/>
        <v>38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99</v>
      </c>
      <c r="P554">
        <f t="shared" si="49"/>
        <v>96.37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44</v>
      </c>
      <c r="P555">
        <f t="shared" si="49"/>
        <v>72.98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152</v>
      </c>
      <c r="P556">
        <f t="shared" si="49"/>
        <v>26.01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224</v>
      </c>
      <c r="P557">
        <f t="shared" si="49"/>
        <v>104.36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240</v>
      </c>
      <c r="P558">
        <f t="shared" si="49"/>
        <v>102.19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</v>
      </c>
      <c r="P559">
        <f t="shared" si="49"/>
        <v>54.12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</v>
      </c>
      <c r="P560">
        <f t="shared" si="49"/>
        <v>63.22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101</v>
      </c>
      <c r="P561">
        <f t="shared" si="49"/>
        <v>104.03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</v>
      </c>
      <c r="P562">
        <f t="shared" si="49"/>
        <v>49.99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370</v>
      </c>
      <c r="P563">
        <f t="shared" si="49"/>
        <v>56.02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13</v>
      </c>
      <c r="P564">
        <f t="shared" si="49"/>
        <v>48.81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</v>
      </c>
      <c r="P565">
        <f t="shared" si="49"/>
        <v>60.08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84</v>
      </c>
      <c r="P566">
        <f t="shared" si="49"/>
        <v>78.989999999999995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205</v>
      </c>
      <c r="P567">
        <f t="shared" si="49"/>
        <v>53.99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</v>
      </c>
      <c r="P568">
        <f t="shared" si="49"/>
        <v>111.46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219</v>
      </c>
      <c r="P569">
        <f t="shared" si="49"/>
        <v>60.92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</v>
      </c>
      <c r="P570">
        <f t="shared" si="49"/>
        <v>26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</v>
      </c>
      <c r="P571">
        <f t="shared" si="49"/>
        <v>80.989999999999995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306</v>
      </c>
      <c r="P572">
        <f t="shared" si="49"/>
        <v>35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</v>
      </c>
      <c r="P573">
        <f t="shared" si="49"/>
        <v>94.14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</v>
      </c>
      <c r="P574">
        <f t="shared" si="49"/>
        <v>52.09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112</v>
      </c>
      <c r="P575">
        <f t="shared" si="49"/>
        <v>24.99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</v>
      </c>
      <c r="P576">
        <f t="shared" si="49"/>
        <v>69.22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63</v>
      </c>
      <c r="P577">
        <f t="shared" si="49"/>
        <v>93.94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65</v>
      </c>
      <c r="P578">
        <f t="shared" si="49"/>
        <v>98.41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ROUND((E579/D579*100),0)</f>
        <v>19</v>
      </c>
      <c r="P579">
        <f t="shared" ref="P579:P642" si="55">IF(E579=0,0,ROUND(E579/G579,2))</f>
        <v>41.78</v>
      </c>
      <c r="Q579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17</v>
      </c>
      <c r="P580">
        <f t="shared" si="55"/>
        <v>65.989999999999995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</v>
      </c>
      <c r="P581">
        <f t="shared" si="55"/>
        <v>72.06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342</v>
      </c>
      <c r="P582">
        <f t="shared" si="55"/>
        <v>48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</v>
      </c>
      <c r="P583">
        <f t="shared" si="55"/>
        <v>54.1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</v>
      </c>
      <c r="P584">
        <f t="shared" si="55"/>
        <v>107.88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</v>
      </c>
      <c r="P585">
        <f t="shared" si="55"/>
        <v>67.03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120</v>
      </c>
      <c r="P586">
        <f t="shared" si="55"/>
        <v>64.010000000000005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147</v>
      </c>
      <c r="P587">
        <f t="shared" si="55"/>
        <v>96.07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951</v>
      </c>
      <c r="P588">
        <f t="shared" si="55"/>
        <v>51.18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73</v>
      </c>
      <c r="P589">
        <f t="shared" si="55"/>
        <v>43.92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</v>
      </c>
      <c r="P590">
        <f t="shared" si="55"/>
        <v>91.02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65</v>
      </c>
      <c r="P591">
        <f t="shared" si="55"/>
        <v>50.13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</v>
      </c>
      <c r="P592">
        <f t="shared" si="55"/>
        <v>67.72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1038</v>
      </c>
      <c r="P593">
        <f t="shared" si="55"/>
        <v>61.04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13</v>
      </c>
      <c r="P594">
        <f t="shared" si="55"/>
        <v>80.010000000000005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155</v>
      </c>
      <c r="P595">
        <f t="shared" si="55"/>
        <v>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</v>
      </c>
      <c r="P596">
        <f t="shared" si="55"/>
        <v>71.13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209</v>
      </c>
      <c r="P597">
        <f t="shared" si="55"/>
        <v>89.99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100</v>
      </c>
      <c r="P598">
        <f t="shared" si="55"/>
        <v>43.03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202</v>
      </c>
      <c r="P599">
        <f t="shared" si="55"/>
        <v>68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</v>
      </c>
      <c r="P600">
        <f t="shared" si="55"/>
        <v>73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4</v>
      </c>
      <c r="P601">
        <f t="shared" si="55"/>
        <v>62.34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207</v>
      </c>
      <c r="P603">
        <f t="shared" si="55"/>
        <v>67.099999999999994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</v>
      </c>
      <c r="P604">
        <f t="shared" si="55"/>
        <v>79.98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120</v>
      </c>
      <c r="P605">
        <f t="shared" si="55"/>
        <v>62.18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171</v>
      </c>
      <c r="P606">
        <f t="shared" si="55"/>
        <v>53.01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</v>
      </c>
      <c r="P607">
        <f t="shared" si="55"/>
        <v>57.74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</v>
      </c>
      <c r="P608">
        <f t="shared" si="55"/>
        <v>40.03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</v>
      </c>
      <c r="P609">
        <f t="shared" si="55"/>
        <v>81.02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284</v>
      </c>
      <c r="P610">
        <f t="shared" si="55"/>
        <v>35.049999999999997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</v>
      </c>
      <c r="P611">
        <f t="shared" si="55"/>
        <v>102.92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</v>
      </c>
      <c r="P612">
        <f t="shared" si="55"/>
        <v>28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14</v>
      </c>
      <c r="P613">
        <f t="shared" si="55"/>
        <v>75.73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</v>
      </c>
      <c r="P614">
        <f t="shared" si="55"/>
        <v>45.03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>
        <f t="shared" si="55"/>
        <v>73.62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</v>
      </c>
      <c r="P616">
        <f t="shared" si="55"/>
        <v>56.99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</v>
      </c>
      <c r="P617">
        <f t="shared" si="55"/>
        <v>85.22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190</v>
      </c>
      <c r="P618">
        <f t="shared" si="55"/>
        <v>50.96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250</v>
      </c>
      <c r="P619">
        <f t="shared" si="55"/>
        <v>63.56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49</v>
      </c>
      <c r="P620">
        <f t="shared" si="55"/>
        <v>81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</v>
      </c>
      <c r="P621">
        <f t="shared" si="55"/>
        <v>86.04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</v>
      </c>
      <c r="P622">
        <f t="shared" si="55"/>
        <v>90.04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620</v>
      </c>
      <c r="P623">
        <f t="shared" si="55"/>
        <v>74.010000000000005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</v>
      </c>
      <c r="P624">
        <f t="shared" si="55"/>
        <v>92.44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160</v>
      </c>
      <c r="P625">
        <f t="shared" si="55"/>
        <v>56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</v>
      </c>
      <c r="P626">
        <f t="shared" si="55"/>
        <v>32.979999999999997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</v>
      </c>
      <c r="P627">
        <f t="shared" si="55"/>
        <v>93.6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</v>
      </c>
      <c r="P628">
        <f t="shared" si="55"/>
        <v>69.87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</v>
      </c>
      <c r="P629">
        <f t="shared" si="55"/>
        <v>72.13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152</v>
      </c>
      <c r="P630">
        <f t="shared" si="55"/>
        <v>30.04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65</v>
      </c>
      <c r="P631">
        <f t="shared" si="55"/>
        <v>73.97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63</v>
      </c>
      <c r="P632">
        <f t="shared" si="55"/>
        <v>68.66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</v>
      </c>
      <c r="P633">
        <f t="shared" si="55"/>
        <v>59.99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43</v>
      </c>
      <c r="P634">
        <f t="shared" si="55"/>
        <v>111.16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</v>
      </c>
      <c r="P635">
        <f t="shared" si="55"/>
        <v>53.04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79</v>
      </c>
      <c r="P636">
        <f t="shared" si="55"/>
        <v>55.99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</v>
      </c>
      <c r="P637">
        <f t="shared" si="55"/>
        <v>69.989999999999995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65</v>
      </c>
      <c r="P638">
        <f t="shared" si="55"/>
        <v>49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</v>
      </c>
      <c r="P639">
        <f t="shared" si="55"/>
        <v>103.85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</v>
      </c>
      <c r="P640">
        <f t="shared" si="55"/>
        <v>99.13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</v>
      </c>
      <c r="P641">
        <f t="shared" si="55"/>
        <v>107.38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17</v>
      </c>
      <c r="P642">
        <f t="shared" si="55"/>
        <v>76.92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698" si="60">ROUND((E643/D643*100),0)</f>
        <v>120</v>
      </c>
      <c r="P643">
        <f t="shared" ref="P643:P706" si="61">IF(E643=0,0,ROUND(E643/G643,2))</f>
        <v>58.13</v>
      </c>
      <c r="Q643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</v>
      </c>
      <c r="P644">
        <f t="shared" si="61"/>
        <v>103.74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</v>
      </c>
      <c r="P645">
        <f t="shared" si="61"/>
        <v>87.96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93</v>
      </c>
      <c r="P647">
        <f t="shared" si="61"/>
        <v>38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89</v>
      </c>
      <c r="P648">
        <f t="shared" si="61"/>
        <v>30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</v>
      </c>
      <c r="P650">
        <f t="shared" si="61"/>
        <v>85.99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</v>
      </c>
      <c r="P651">
        <f t="shared" si="61"/>
        <v>98.01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</v>
      </c>
      <c r="P653">
        <f t="shared" si="61"/>
        <v>44.99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127</v>
      </c>
      <c r="P654">
        <f t="shared" si="61"/>
        <v>31.01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2339</v>
      </c>
      <c r="P655">
        <f t="shared" si="61"/>
        <v>59.97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</v>
      </c>
      <c r="P656">
        <f t="shared" si="61"/>
        <v>59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</v>
      </c>
      <c r="P657">
        <f t="shared" si="61"/>
        <v>50.05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</v>
      </c>
      <c r="P658">
        <f t="shared" si="61"/>
        <v>98.97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</v>
      </c>
      <c r="P659">
        <f t="shared" si="61"/>
        <v>58.86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</v>
      </c>
      <c r="P660">
        <f t="shared" si="61"/>
        <v>81.010000000000005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</v>
      </c>
      <c r="P661">
        <f t="shared" si="61"/>
        <v>76.010000000000005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82</v>
      </c>
      <c r="P662">
        <f t="shared" si="61"/>
        <v>96.6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</v>
      </c>
      <c r="P663">
        <f t="shared" si="61"/>
        <v>76.959999999999994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98</v>
      </c>
      <c r="P664">
        <f t="shared" si="61"/>
        <v>67.98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</v>
      </c>
      <c r="P665">
        <f t="shared" si="61"/>
        <v>88.78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</v>
      </c>
      <c r="P666">
        <f t="shared" si="61"/>
        <v>25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240</v>
      </c>
      <c r="P667">
        <f t="shared" si="61"/>
        <v>44.92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</v>
      </c>
      <c r="P669">
        <f t="shared" si="61"/>
        <v>29.01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</v>
      </c>
      <c r="P670">
        <f t="shared" si="61"/>
        <v>73.59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359</v>
      </c>
      <c r="P671">
        <f t="shared" si="61"/>
        <v>107.97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469</v>
      </c>
      <c r="P672">
        <f t="shared" si="61"/>
        <v>68.989999999999995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</v>
      </c>
      <c r="P673">
        <f t="shared" si="61"/>
        <v>111.02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56</v>
      </c>
      <c r="P674">
        <f t="shared" si="61"/>
        <v>25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44</v>
      </c>
      <c r="P675">
        <f t="shared" si="61"/>
        <v>42.16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34</v>
      </c>
      <c r="P676">
        <f t="shared" si="61"/>
        <v>47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123</v>
      </c>
      <c r="P677">
        <f t="shared" si="61"/>
        <v>36.04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190</v>
      </c>
      <c r="P678">
        <f t="shared" si="61"/>
        <v>101.04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84</v>
      </c>
      <c r="P679">
        <f t="shared" si="61"/>
        <v>39.93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18</v>
      </c>
      <c r="P680">
        <f t="shared" si="61"/>
        <v>83.16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1037</v>
      </c>
      <c r="P681">
        <f t="shared" si="61"/>
        <v>39.979999999999997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</v>
      </c>
      <c r="P682">
        <f t="shared" si="61"/>
        <v>47.99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</v>
      </c>
      <c r="P683">
        <f t="shared" si="61"/>
        <v>95.98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</v>
      </c>
      <c r="P684">
        <f t="shared" si="61"/>
        <v>78.73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</v>
      </c>
      <c r="P685">
        <f t="shared" si="61"/>
        <v>56.08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543</v>
      </c>
      <c r="P686">
        <f t="shared" si="61"/>
        <v>69.09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68</v>
      </c>
      <c r="P687">
        <f t="shared" si="61"/>
        <v>102.05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192</v>
      </c>
      <c r="P688">
        <f t="shared" si="61"/>
        <v>107.32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>
        <f t="shared" si="61"/>
        <v>51.97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</v>
      </c>
      <c r="P690">
        <f t="shared" si="61"/>
        <v>71.14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101</v>
      </c>
      <c r="P691">
        <f t="shared" si="61"/>
        <v>106.49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227</v>
      </c>
      <c r="P692">
        <f t="shared" si="61"/>
        <v>42.94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</v>
      </c>
      <c r="P693">
        <f t="shared" si="61"/>
        <v>30.04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91</v>
      </c>
      <c r="P694">
        <f t="shared" si="61"/>
        <v>70.62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64</v>
      </c>
      <c r="P695">
        <f t="shared" si="61"/>
        <v>66.02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</v>
      </c>
      <c r="P696">
        <f t="shared" si="61"/>
        <v>96.91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134</v>
      </c>
      <c r="P697">
        <f t="shared" si="61"/>
        <v>62.87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</v>
      </c>
      <c r="P698">
        <f t="shared" si="61"/>
        <v>108.99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P699">
        <f t="shared" si="61"/>
        <v>27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P700">
        <f t="shared" si="61"/>
        <v>65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P701">
        <f t="shared" si="61"/>
        <v>111.52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P703">
        <f t="shared" si="61"/>
        <v>110.99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P704">
        <f t="shared" si="61"/>
        <v>56.75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P705">
        <f t="shared" si="61"/>
        <v>97.02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P706">
        <f t="shared" si="61"/>
        <v>92.09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P707">
        <f t="shared" ref="P707:P770" si="66">IF(E707=0,0,ROUND(E707/G707,2))</f>
        <v>82.99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7">
        <f t="shared" ref="S707:S770" si="69">(((J707/60)/60)/24)+DATE(1970,1,1)</f>
        <v>41619.25</v>
      </c>
      <c r="T707" s="7">
        <f t="shared" ref="T707:T770" si="70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P708">
        <f t="shared" si="66"/>
        <v>103.04</v>
      </c>
      <c r="Q708" t="str">
        <f t="shared" si="67"/>
        <v>technology</v>
      </c>
      <c r="R708" t="str">
        <f t="shared" si="68"/>
        <v>web</v>
      </c>
      <c r="S708" s="7">
        <f t="shared" si="69"/>
        <v>43471.25</v>
      </c>
      <c r="T708" s="7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P709">
        <f t="shared" si="66"/>
        <v>68.92</v>
      </c>
      <c r="Q709" t="str">
        <f t="shared" si="67"/>
        <v>film &amp; video</v>
      </c>
      <c r="R709" t="str">
        <f t="shared" si="68"/>
        <v>drama</v>
      </c>
      <c r="S709" s="7">
        <f t="shared" si="69"/>
        <v>43442.25</v>
      </c>
      <c r="T709" s="7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P710">
        <f t="shared" si="66"/>
        <v>87.74</v>
      </c>
      <c r="Q710" t="str">
        <f t="shared" si="67"/>
        <v>theater</v>
      </c>
      <c r="R710" t="str">
        <f t="shared" si="68"/>
        <v>plays</v>
      </c>
      <c r="S710" s="7">
        <f t="shared" si="69"/>
        <v>42877.208333333328</v>
      </c>
      <c r="T710" s="7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P711">
        <f t="shared" si="66"/>
        <v>75.02</v>
      </c>
      <c r="Q711" t="str">
        <f t="shared" si="67"/>
        <v>theater</v>
      </c>
      <c r="R711" t="str">
        <f t="shared" si="68"/>
        <v>plays</v>
      </c>
      <c r="S711" s="7">
        <f t="shared" si="69"/>
        <v>41018.208333333336</v>
      </c>
      <c r="T711" s="7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P712">
        <f t="shared" si="66"/>
        <v>50.86</v>
      </c>
      <c r="Q712" t="str">
        <f t="shared" si="67"/>
        <v>theater</v>
      </c>
      <c r="R712" t="str">
        <f t="shared" si="68"/>
        <v>plays</v>
      </c>
      <c r="S712" s="7">
        <f t="shared" si="69"/>
        <v>43295.208333333328</v>
      </c>
      <c r="T712" s="7">
        <f t="shared" si="70"/>
        <v>43302.208333333328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P713">
        <f t="shared" si="66"/>
        <v>90</v>
      </c>
      <c r="Q713" t="str">
        <f t="shared" si="67"/>
        <v>theater</v>
      </c>
      <c r="R713" t="str">
        <f t="shared" si="68"/>
        <v>plays</v>
      </c>
      <c r="S713" s="7">
        <f t="shared" si="69"/>
        <v>42393.25</v>
      </c>
      <c r="T713" s="7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P714">
        <f t="shared" si="66"/>
        <v>72.900000000000006</v>
      </c>
      <c r="Q714" t="str">
        <f t="shared" si="67"/>
        <v>theater</v>
      </c>
      <c r="R714" t="str">
        <f t="shared" si="68"/>
        <v>plays</v>
      </c>
      <c r="S714" s="7">
        <f t="shared" si="69"/>
        <v>42559.208333333328</v>
      </c>
      <c r="T714" s="7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P715">
        <f t="shared" si="66"/>
        <v>108.49</v>
      </c>
      <c r="Q715" t="str">
        <f t="shared" si="67"/>
        <v>publishing</v>
      </c>
      <c r="R715" t="str">
        <f t="shared" si="68"/>
        <v>radio &amp; podcasts</v>
      </c>
      <c r="S715" s="7">
        <f t="shared" si="69"/>
        <v>42604.208333333328</v>
      </c>
      <c r="T715" s="7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P716">
        <f t="shared" si="66"/>
        <v>101.98</v>
      </c>
      <c r="Q716" t="str">
        <f t="shared" si="67"/>
        <v>music</v>
      </c>
      <c r="R716" t="str">
        <f t="shared" si="68"/>
        <v>rock</v>
      </c>
      <c r="S716" s="7">
        <f t="shared" si="69"/>
        <v>41870.208333333336</v>
      </c>
      <c r="T716" s="7">
        <f t="shared" si="70"/>
        <v>41871.208333333336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P717">
        <f t="shared" si="66"/>
        <v>44.01</v>
      </c>
      <c r="Q717" t="str">
        <f t="shared" si="67"/>
        <v>games</v>
      </c>
      <c r="R717" t="str">
        <f t="shared" si="68"/>
        <v>mobile games</v>
      </c>
      <c r="S717" s="7">
        <f t="shared" si="69"/>
        <v>40397.208333333336</v>
      </c>
      <c r="T717" s="7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P718">
        <f t="shared" si="66"/>
        <v>65.94</v>
      </c>
      <c r="Q718" t="str">
        <f t="shared" si="67"/>
        <v>theater</v>
      </c>
      <c r="R718" t="str">
        <f t="shared" si="68"/>
        <v>plays</v>
      </c>
      <c r="S718" s="7">
        <f t="shared" si="69"/>
        <v>41465.208333333336</v>
      </c>
      <c r="T718" s="7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P719">
        <f t="shared" si="66"/>
        <v>24.99</v>
      </c>
      <c r="Q719" t="str">
        <f t="shared" si="67"/>
        <v>film &amp; video</v>
      </c>
      <c r="R719" t="str">
        <f t="shared" si="68"/>
        <v>documentary</v>
      </c>
      <c r="S719" s="7">
        <f t="shared" si="69"/>
        <v>40777.208333333336</v>
      </c>
      <c r="T719" s="7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P720">
        <f t="shared" si="66"/>
        <v>28</v>
      </c>
      <c r="Q720" t="str">
        <f t="shared" si="67"/>
        <v>technology</v>
      </c>
      <c r="R720" t="str">
        <f t="shared" si="68"/>
        <v>wearables</v>
      </c>
      <c r="S720" s="7">
        <f t="shared" si="69"/>
        <v>41442.208333333336</v>
      </c>
      <c r="T720" s="7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P721">
        <f t="shared" si="66"/>
        <v>85.83</v>
      </c>
      <c r="Q721" t="str">
        <f t="shared" si="67"/>
        <v>publishing</v>
      </c>
      <c r="R721" t="str">
        <f t="shared" si="68"/>
        <v>fiction</v>
      </c>
      <c r="S721" s="7">
        <f t="shared" si="69"/>
        <v>41058.208333333336</v>
      </c>
      <c r="T721" s="7">
        <f t="shared" si="70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P722">
        <f t="shared" si="66"/>
        <v>84.92</v>
      </c>
      <c r="Q722" t="str">
        <f t="shared" si="67"/>
        <v>theater</v>
      </c>
      <c r="R722" t="str">
        <f t="shared" si="68"/>
        <v>plays</v>
      </c>
      <c r="S722" s="7">
        <f t="shared" si="69"/>
        <v>43152.25</v>
      </c>
      <c r="T722" s="7">
        <f t="shared" si="70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P723">
        <f t="shared" si="66"/>
        <v>90.48</v>
      </c>
      <c r="Q723" t="str">
        <f t="shared" si="67"/>
        <v>music</v>
      </c>
      <c r="R723" t="str">
        <f t="shared" si="68"/>
        <v>rock</v>
      </c>
      <c r="S723" s="7">
        <f t="shared" si="69"/>
        <v>43194.208333333328</v>
      </c>
      <c r="T723" s="7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P724">
        <f t="shared" si="66"/>
        <v>25</v>
      </c>
      <c r="Q724" t="str">
        <f t="shared" si="67"/>
        <v>film &amp; video</v>
      </c>
      <c r="R724" t="str">
        <f t="shared" si="68"/>
        <v>documentary</v>
      </c>
      <c r="S724" s="7">
        <f t="shared" si="69"/>
        <v>43045.25</v>
      </c>
      <c r="T724" s="7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P725">
        <f t="shared" si="66"/>
        <v>92.01</v>
      </c>
      <c r="Q725" t="str">
        <f t="shared" si="67"/>
        <v>theater</v>
      </c>
      <c r="R725" t="str">
        <f t="shared" si="68"/>
        <v>plays</v>
      </c>
      <c r="S725" s="7">
        <f t="shared" si="69"/>
        <v>42431.25</v>
      </c>
      <c r="T725" s="7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P726">
        <f t="shared" si="66"/>
        <v>93.07</v>
      </c>
      <c r="Q726" t="str">
        <f t="shared" si="67"/>
        <v>theater</v>
      </c>
      <c r="R726" t="str">
        <f t="shared" si="68"/>
        <v>plays</v>
      </c>
      <c r="S726" s="7">
        <f t="shared" si="69"/>
        <v>41934.208333333336</v>
      </c>
      <c r="T726" s="7">
        <f t="shared" si="70"/>
        <v>41936.208333333336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P727">
        <f t="shared" si="66"/>
        <v>61.01</v>
      </c>
      <c r="Q727" t="str">
        <f t="shared" si="67"/>
        <v>games</v>
      </c>
      <c r="R727" t="str">
        <f t="shared" si="68"/>
        <v>mobile games</v>
      </c>
      <c r="S727" s="7">
        <f t="shared" si="69"/>
        <v>41958.25</v>
      </c>
      <c r="T727" s="7">
        <f t="shared" si="70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P728">
        <f t="shared" si="66"/>
        <v>92.04</v>
      </c>
      <c r="Q728" t="str">
        <f t="shared" si="67"/>
        <v>theater</v>
      </c>
      <c r="R728" t="str">
        <f t="shared" si="68"/>
        <v>plays</v>
      </c>
      <c r="S728" s="7">
        <f t="shared" si="69"/>
        <v>40476.208333333336</v>
      </c>
      <c r="T728" s="7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P729">
        <f t="shared" si="66"/>
        <v>81.13</v>
      </c>
      <c r="Q729" t="str">
        <f t="shared" si="67"/>
        <v>technology</v>
      </c>
      <c r="R729" t="str">
        <f t="shared" si="68"/>
        <v>web</v>
      </c>
      <c r="S729" s="7">
        <f t="shared" si="69"/>
        <v>43485.25</v>
      </c>
      <c r="T729" s="7">
        <f t="shared" si="70"/>
        <v>43543.208333333328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P730">
        <f t="shared" si="66"/>
        <v>73.5</v>
      </c>
      <c r="Q730" t="str">
        <f t="shared" si="67"/>
        <v>theater</v>
      </c>
      <c r="R730" t="str">
        <f t="shared" si="68"/>
        <v>plays</v>
      </c>
      <c r="S730" s="7">
        <f t="shared" si="69"/>
        <v>42515.208333333328</v>
      </c>
      <c r="T730" s="7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P731">
        <f t="shared" si="66"/>
        <v>85.22</v>
      </c>
      <c r="Q731" t="str">
        <f t="shared" si="67"/>
        <v>film &amp; video</v>
      </c>
      <c r="R731" t="str">
        <f t="shared" si="68"/>
        <v>drama</v>
      </c>
      <c r="S731" s="7">
        <f t="shared" si="69"/>
        <v>41309.25</v>
      </c>
      <c r="T731" s="7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P732">
        <f t="shared" si="66"/>
        <v>110.97</v>
      </c>
      <c r="Q732" t="str">
        <f t="shared" si="67"/>
        <v>technology</v>
      </c>
      <c r="R732" t="str">
        <f t="shared" si="68"/>
        <v>wearables</v>
      </c>
      <c r="S732" s="7">
        <f t="shared" si="69"/>
        <v>42147.208333333328</v>
      </c>
      <c r="T732" s="7">
        <f t="shared" si="70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P733">
        <f t="shared" si="66"/>
        <v>32.97</v>
      </c>
      <c r="Q733" t="str">
        <f t="shared" si="67"/>
        <v>technology</v>
      </c>
      <c r="R733" t="str">
        <f t="shared" si="68"/>
        <v>web</v>
      </c>
      <c r="S733" s="7">
        <f t="shared" si="69"/>
        <v>42939.208333333328</v>
      </c>
      <c r="T733" s="7">
        <f t="shared" si="70"/>
        <v>42940.208333333328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P734">
        <f t="shared" si="66"/>
        <v>96.01</v>
      </c>
      <c r="Q734" t="str">
        <f t="shared" si="67"/>
        <v>music</v>
      </c>
      <c r="R734" t="str">
        <f t="shared" si="68"/>
        <v>rock</v>
      </c>
      <c r="S734" s="7">
        <f t="shared" si="69"/>
        <v>42816.208333333328</v>
      </c>
      <c r="T734" s="7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P735">
        <f t="shared" si="66"/>
        <v>84.97</v>
      </c>
      <c r="Q735" t="str">
        <f t="shared" si="67"/>
        <v>music</v>
      </c>
      <c r="R735" t="str">
        <f t="shared" si="68"/>
        <v>metal</v>
      </c>
      <c r="S735" s="7">
        <f t="shared" si="69"/>
        <v>41844.208333333336</v>
      </c>
      <c r="T735" s="7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P736">
        <f t="shared" si="66"/>
        <v>25.01</v>
      </c>
      <c r="Q736" t="str">
        <f t="shared" si="67"/>
        <v>theater</v>
      </c>
      <c r="R736" t="str">
        <f t="shared" si="68"/>
        <v>plays</v>
      </c>
      <c r="S736" s="7">
        <f t="shared" si="69"/>
        <v>42763.25</v>
      </c>
      <c r="T736" s="7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P737">
        <f t="shared" si="66"/>
        <v>66</v>
      </c>
      <c r="Q737" t="str">
        <f t="shared" si="67"/>
        <v>photography</v>
      </c>
      <c r="R737" t="str">
        <f t="shared" si="68"/>
        <v>photography books</v>
      </c>
      <c r="S737" s="7">
        <f t="shared" si="69"/>
        <v>42459.208333333328</v>
      </c>
      <c r="T737" s="7">
        <f t="shared" si="70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P738">
        <f t="shared" si="66"/>
        <v>87.34</v>
      </c>
      <c r="Q738" t="str">
        <f t="shared" si="67"/>
        <v>publishing</v>
      </c>
      <c r="R738" t="str">
        <f t="shared" si="68"/>
        <v>nonfiction</v>
      </c>
      <c r="S738" s="7">
        <f t="shared" si="69"/>
        <v>42055.25</v>
      </c>
      <c r="T738" s="7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P739">
        <f t="shared" si="66"/>
        <v>27.93</v>
      </c>
      <c r="Q739" t="str">
        <f t="shared" si="67"/>
        <v>music</v>
      </c>
      <c r="R739" t="str">
        <f t="shared" si="68"/>
        <v>indie rock</v>
      </c>
      <c r="S739" s="7">
        <f t="shared" si="69"/>
        <v>42685.25</v>
      </c>
      <c r="T739" s="7">
        <f t="shared" si="70"/>
        <v>42697.25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P740">
        <f t="shared" si="66"/>
        <v>103.8</v>
      </c>
      <c r="Q740" t="str">
        <f t="shared" si="67"/>
        <v>theater</v>
      </c>
      <c r="R740" t="str">
        <f t="shared" si="68"/>
        <v>plays</v>
      </c>
      <c r="S740" s="7">
        <f t="shared" si="69"/>
        <v>41959.25</v>
      </c>
      <c r="T740" s="7">
        <f t="shared" si="70"/>
        <v>41981.25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P741">
        <f t="shared" si="66"/>
        <v>31.94</v>
      </c>
      <c r="Q741" t="str">
        <f t="shared" si="67"/>
        <v>music</v>
      </c>
      <c r="R741" t="str">
        <f t="shared" si="68"/>
        <v>indie rock</v>
      </c>
      <c r="S741" s="7">
        <f t="shared" si="69"/>
        <v>41089.208333333336</v>
      </c>
      <c r="T741" s="7">
        <f t="shared" si="70"/>
        <v>41090.208333333336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P742">
        <f t="shared" si="66"/>
        <v>99.5</v>
      </c>
      <c r="Q742" t="str">
        <f t="shared" si="67"/>
        <v>theater</v>
      </c>
      <c r="R742" t="str">
        <f t="shared" si="68"/>
        <v>plays</v>
      </c>
      <c r="S742" s="7">
        <f t="shared" si="69"/>
        <v>42769.25</v>
      </c>
      <c r="T742" s="7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P743">
        <f t="shared" si="66"/>
        <v>108.85</v>
      </c>
      <c r="Q743" t="str">
        <f t="shared" si="67"/>
        <v>theater</v>
      </c>
      <c r="R743" t="str">
        <f t="shared" si="68"/>
        <v>plays</v>
      </c>
      <c r="S743" s="7">
        <f t="shared" si="69"/>
        <v>40321.208333333336</v>
      </c>
      <c r="T743" s="7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P744">
        <f t="shared" si="66"/>
        <v>110.76</v>
      </c>
      <c r="Q744" t="str">
        <f t="shared" si="67"/>
        <v>music</v>
      </c>
      <c r="R744" t="str">
        <f t="shared" si="68"/>
        <v>electric music</v>
      </c>
      <c r="S744" s="7">
        <f t="shared" si="69"/>
        <v>40197.25</v>
      </c>
      <c r="T744" s="7">
        <f t="shared" si="70"/>
        <v>40239.25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P745">
        <f t="shared" si="66"/>
        <v>29.65</v>
      </c>
      <c r="Q745" t="str">
        <f t="shared" si="67"/>
        <v>theater</v>
      </c>
      <c r="R745" t="str">
        <f t="shared" si="68"/>
        <v>plays</v>
      </c>
      <c r="S745" s="7">
        <f t="shared" si="69"/>
        <v>42298.208333333328</v>
      </c>
      <c r="T745" s="7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P746">
        <f t="shared" si="66"/>
        <v>101.71</v>
      </c>
      <c r="Q746" t="str">
        <f t="shared" si="67"/>
        <v>theater</v>
      </c>
      <c r="R746" t="str">
        <f t="shared" si="68"/>
        <v>plays</v>
      </c>
      <c r="S746" s="7">
        <f t="shared" si="69"/>
        <v>43322.208333333328</v>
      </c>
      <c r="T746" s="7">
        <f t="shared" si="70"/>
        <v>43324.208333333328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P747">
        <f t="shared" si="66"/>
        <v>61.5</v>
      </c>
      <c r="Q747" t="str">
        <f t="shared" si="67"/>
        <v>technology</v>
      </c>
      <c r="R747" t="str">
        <f t="shared" si="68"/>
        <v>wearables</v>
      </c>
      <c r="S747" s="7">
        <f t="shared" si="69"/>
        <v>40328.208333333336</v>
      </c>
      <c r="T747" s="7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P748">
        <f t="shared" si="66"/>
        <v>35</v>
      </c>
      <c r="Q748" t="str">
        <f t="shared" si="67"/>
        <v>technology</v>
      </c>
      <c r="R748" t="str">
        <f t="shared" si="68"/>
        <v>web</v>
      </c>
      <c r="S748" s="7">
        <f t="shared" si="69"/>
        <v>40825.208333333336</v>
      </c>
      <c r="T748" s="7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P749">
        <f t="shared" si="66"/>
        <v>40.049999999999997</v>
      </c>
      <c r="Q749" t="str">
        <f t="shared" si="67"/>
        <v>theater</v>
      </c>
      <c r="R749" t="str">
        <f t="shared" si="68"/>
        <v>plays</v>
      </c>
      <c r="S749" s="7">
        <f t="shared" si="69"/>
        <v>40423.208333333336</v>
      </c>
      <c r="T749" s="7">
        <f t="shared" si="70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P750">
        <f t="shared" si="66"/>
        <v>110.97</v>
      </c>
      <c r="Q750" t="str">
        <f t="shared" si="67"/>
        <v>film &amp; video</v>
      </c>
      <c r="R750" t="str">
        <f t="shared" si="68"/>
        <v>animation</v>
      </c>
      <c r="S750" s="7">
        <f t="shared" si="69"/>
        <v>40238.25</v>
      </c>
      <c r="T750" s="7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P751">
        <f t="shared" si="66"/>
        <v>36.96</v>
      </c>
      <c r="Q751" t="str">
        <f t="shared" si="67"/>
        <v>technology</v>
      </c>
      <c r="R751" t="str">
        <f t="shared" si="68"/>
        <v>wearables</v>
      </c>
      <c r="S751" s="7">
        <f t="shared" si="69"/>
        <v>41920.208333333336</v>
      </c>
      <c r="T751" s="7">
        <f t="shared" si="70"/>
        <v>41932.208333333336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P752">
        <f t="shared" si="66"/>
        <v>1</v>
      </c>
      <c r="Q752" t="str">
        <f t="shared" si="67"/>
        <v>music</v>
      </c>
      <c r="R752" t="str">
        <f t="shared" si="68"/>
        <v>electric music</v>
      </c>
      <c r="S752" s="7">
        <f t="shared" si="69"/>
        <v>40360.208333333336</v>
      </c>
      <c r="T752" s="7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P753">
        <f t="shared" si="66"/>
        <v>30.97</v>
      </c>
      <c r="Q753" t="str">
        <f t="shared" si="67"/>
        <v>publishing</v>
      </c>
      <c r="R753" t="str">
        <f t="shared" si="68"/>
        <v>nonfiction</v>
      </c>
      <c r="S753" s="7">
        <f t="shared" si="69"/>
        <v>42446.208333333328</v>
      </c>
      <c r="T753" s="7">
        <f t="shared" si="70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P754">
        <f t="shared" si="66"/>
        <v>47.04</v>
      </c>
      <c r="Q754" t="str">
        <f t="shared" si="67"/>
        <v>theater</v>
      </c>
      <c r="R754" t="str">
        <f t="shared" si="68"/>
        <v>plays</v>
      </c>
      <c r="S754" s="7">
        <f t="shared" si="69"/>
        <v>40395.208333333336</v>
      </c>
      <c r="T754" s="7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P755">
        <f t="shared" si="66"/>
        <v>88.07</v>
      </c>
      <c r="Q755" t="str">
        <f t="shared" si="67"/>
        <v>photography</v>
      </c>
      <c r="R755" t="str">
        <f t="shared" si="68"/>
        <v>photography books</v>
      </c>
      <c r="S755" s="7">
        <f t="shared" si="69"/>
        <v>40321.208333333336</v>
      </c>
      <c r="T755" s="7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P756">
        <f t="shared" si="66"/>
        <v>37.01</v>
      </c>
      <c r="Q756" t="str">
        <f t="shared" si="67"/>
        <v>theater</v>
      </c>
      <c r="R756" t="str">
        <f t="shared" si="68"/>
        <v>plays</v>
      </c>
      <c r="S756" s="7">
        <f t="shared" si="69"/>
        <v>41210.208333333336</v>
      </c>
      <c r="T756" s="7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P757">
        <f t="shared" si="66"/>
        <v>26.03</v>
      </c>
      <c r="Q757" t="str">
        <f t="shared" si="67"/>
        <v>theater</v>
      </c>
      <c r="R757" t="str">
        <f t="shared" si="68"/>
        <v>plays</v>
      </c>
      <c r="S757" s="7">
        <f t="shared" si="69"/>
        <v>43096.25</v>
      </c>
      <c r="T757" s="7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P758">
        <f t="shared" si="66"/>
        <v>67.819999999999993</v>
      </c>
      <c r="Q758" t="str">
        <f t="shared" si="67"/>
        <v>theater</v>
      </c>
      <c r="R758" t="str">
        <f t="shared" si="68"/>
        <v>plays</v>
      </c>
      <c r="S758" s="7">
        <f t="shared" si="69"/>
        <v>42024.25</v>
      </c>
      <c r="T758" s="7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P759">
        <f t="shared" si="66"/>
        <v>49.96</v>
      </c>
      <c r="Q759" t="str">
        <f t="shared" si="67"/>
        <v>film &amp; video</v>
      </c>
      <c r="R759" t="str">
        <f t="shared" si="68"/>
        <v>drama</v>
      </c>
      <c r="S759" s="7">
        <f t="shared" si="69"/>
        <v>40675.208333333336</v>
      </c>
      <c r="T759" s="7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P760">
        <f t="shared" si="66"/>
        <v>110.02</v>
      </c>
      <c r="Q760" t="str">
        <f t="shared" si="67"/>
        <v>music</v>
      </c>
      <c r="R760" t="str">
        <f t="shared" si="68"/>
        <v>rock</v>
      </c>
      <c r="S760" s="7">
        <f t="shared" si="69"/>
        <v>41936.208333333336</v>
      </c>
      <c r="T760" s="7">
        <f t="shared" si="70"/>
        <v>41945.208333333336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P761">
        <f t="shared" si="66"/>
        <v>89.96</v>
      </c>
      <c r="Q761" t="str">
        <f t="shared" si="67"/>
        <v>music</v>
      </c>
      <c r="R761" t="str">
        <f t="shared" si="68"/>
        <v>electric music</v>
      </c>
      <c r="S761" s="7">
        <f t="shared" si="69"/>
        <v>43136.25</v>
      </c>
      <c r="T761" s="7">
        <f t="shared" si="70"/>
        <v>43166.25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P762">
        <f t="shared" si="66"/>
        <v>79.010000000000005</v>
      </c>
      <c r="Q762" t="str">
        <f t="shared" si="67"/>
        <v>games</v>
      </c>
      <c r="R762" t="str">
        <f t="shared" si="68"/>
        <v>video games</v>
      </c>
      <c r="S762" s="7">
        <f t="shared" si="69"/>
        <v>43678.208333333328</v>
      </c>
      <c r="T762" s="7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P763">
        <f t="shared" si="66"/>
        <v>86.87</v>
      </c>
      <c r="Q763" t="str">
        <f t="shared" si="67"/>
        <v>music</v>
      </c>
      <c r="R763" t="str">
        <f t="shared" si="68"/>
        <v>rock</v>
      </c>
      <c r="S763" s="7">
        <f t="shared" si="69"/>
        <v>42938.208333333328</v>
      </c>
      <c r="T763" s="7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P764">
        <f t="shared" si="66"/>
        <v>62.04</v>
      </c>
      <c r="Q764" t="str">
        <f t="shared" si="67"/>
        <v>music</v>
      </c>
      <c r="R764" t="str">
        <f t="shared" si="68"/>
        <v>jazz</v>
      </c>
      <c r="S764" s="7">
        <f t="shared" si="69"/>
        <v>41241.25</v>
      </c>
      <c r="T764" s="7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P765">
        <f t="shared" si="66"/>
        <v>26.97</v>
      </c>
      <c r="Q765" t="str">
        <f t="shared" si="67"/>
        <v>theater</v>
      </c>
      <c r="R765" t="str">
        <f t="shared" si="68"/>
        <v>plays</v>
      </c>
      <c r="S765" s="7">
        <f t="shared" si="69"/>
        <v>41037.208333333336</v>
      </c>
      <c r="T765" s="7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P766">
        <f t="shared" si="66"/>
        <v>54.12</v>
      </c>
      <c r="Q766" t="str">
        <f t="shared" si="67"/>
        <v>music</v>
      </c>
      <c r="R766" t="str">
        <f t="shared" si="68"/>
        <v>rock</v>
      </c>
      <c r="S766" s="7">
        <f t="shared" si="69"/>
        <v>40676.208333333336</v>
      </c>
      <c r="T766" s="7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P767">
        <f t="shared" si="66"/>
        <v>41.04</v>
      </c>
      <c r="Q767" t="str">
        <f t="shared" si="67"/>
        <v>music</v>
      </c>
      <c r="R767" t="str">
        <f t="shared" si="68"/>
        <v>indie rock</v>
      </c>
      <c r="S767" s="7">
        <f t="shared" si="69"/>
        <v>42840.208333333328</v>
      </c>
      <c r="T767" s="7">
        <f t="shared" si="70"/>
        <v>42865.208333333328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P768">
        <f t="shared" si="66"/>
        <v>55.05</v>
      </c>
      <c r="Q768" t="str">
        <f t="shared" si="67"/>
        <v>film &amp; video</v>
      </c>
      <c r="R768" t="str">
        <f t="shared" si="68"/>
        <v>science fiction</v>
      </c>
      <c r="S768" s="7">
        <f t="shared" si="69"/>
        <v>43362.208333333328</v>
      </c>
      <c r="T768" s="7">
        <f t="shared" si="70"/>
        <v>43363.208333333328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P769">
        <f t="shared" si="66"/>
        <v>107.94</v>
      </c>
      <c r="Q769" t="str">
        <f t="shared" si="67"/>
        <v>publishing</v>
      </c>
      <c r="R769" t="str">
        <f t="shared" si="68"/>
        <v>translations</v>
      </c>
      <c r="S769" s="7">
        <f t="shared" si="69"/>
        <v>42283.208333333328</v>
      </c>
      <c r="T769" s="7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P770">
        <f t="shared" si="66"/>
        <v>73.92</v>
      </c>
      <c r="Q770" t="str">
        <f t="shared" si="67"/>
        <v>theater</v>
      </c>
      <c r="R770" t="str">
        <f t="shared" si="68"/>
        <v>plays</v>
      </c>
      <c r="S770" s="7">
        <f t="shared" si="69"/>
        <v>41619.25</v>
      </c>
      <c r="T770" s="7">
        <f t="shared" si="70"/>
        <v>41634.25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P771">
        <f t="shared" ref="P771:P834" si="71">IF(E771=0,0,ROUND(E771/G771,2))</f>
        <v>32</v>
      </c>
      <c r="Q771" t="str">
        <f t="shared" ref="Q771:Q834" si="72">LEFT(N771,SEARCH("/",N771)-1)</f>
        <v>games</v>
      </c>
      <c r="R771" t="str">
        <f t="shared" ref="R771:R834" si="73">RIGHT(N771,LEN(N771)-SEARCH("/",N771))</f>
        <v>video games</v>
      </c>
      <c r="S771" s="7">
        <f t="shared" ref="S771:S834" si="74">(((J771/60)/60)/24)+DATE(1970,1,1)</f>
        <v>41501.208333333336</v>
      </c>
      <c r="T771" s="7">
        <f t="shared" ref="T771:T834" si="75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P772">
        <f t="shared" si="71"/>
        <v>53.9</v>
      </c>
      <c r="Q772" t="str">
        <f t="shared" si="72"/>
        <v>theater</v>
      </c>
      <c r="R772" t="str">
        <f t="shared" si="73"/>
        <v>plays</v>
      </c>
      <c r="S772" s="7">
        <f t="shared" si="74"/>
        <v>41743.208333333336</v>
      </c>
      <c r="T772" s="7">
        <f t="shared" si="75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P773">
        <f t="shared" si="71"/>
        <v>106.5</v>
      </c>
      <c r="Q773" t="str">
        <f t="shared" si="72"/>
        <v>theater</v>
      </c>
      <c r="R773" t="str">
        <f t="shared" si="73"/>
        <v>plays</v>
      </c>
      <c r="S773" s="7">
        <f t="shared" si="74"/>
        <v>43491.25</v>
      </c>
      <c r="T773" s="7">
        <f t="shared" si="75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P774">
        <f t="shared" si="71"/>
        <v>33</v>
      </c>
      <c r="Q774" t="str">
        <f t="shared" si="72"/>
        <v>music</v>
      </c>
      <c r="R774" t="str">
        <f t="shared" si="73"/>
        <v>indie rock</v>
      </c>
      <c r="S774" s="7">
        <f t="shared" si="74"/>
        <v>43505.25</v>
      </c>
      <c r="T774" s="7">
        <f t="shared" si="75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P775">
        <f t="shared" si="71"/>
        <v>43</v>
      </c>
      <c r="Q775" t="str">
        <f t="shared" si="72"/>
        <v>theater</v>
      </c>
      <c r="R775" t="str">
        <f t="shared" si="73"/>
        <v>plays</v>
      </c>
      <c r="S775" s="7">
        <f t="shared" si="74"/>
        <v>42838.208333333328</v>
      </c>
      <c r="T775" s="7">
        <f t="shared" si="75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P776">
        <f t="shared" si="71"/>
        <v>86.86</v>
      </c>
      <c r="Q776" t="str">
        <f t="shared" si="72"/>
        <v>technology</v>
      </c>
      <c r="R776" t="str">
        <f t="shared" si="73"/>
        <v>web</v>
      </c>
      <c r="S776" s="7">
        <f t="shared" si="74"/>
        <v>42513.208333333328</v>
      </c>
      <c r="T776" s="7">
        <f t="shared" si="75"/>
        <v>42554.208333333328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P777">
        <f t="shared" si="71"/>
        <v>96.8</v>
      </c>
      <c r="Q777" t="str">
        <f t="shared" si="72"/>
        <v>music</v>
      </c>
      <c r="R777" t="str">
        <f t="shared" si="73"/>
        <v>rock</v>
      </c>
      <c r="S777" s="7">
        <f t="shared" si="74"/>
        <v>41949.25</v>
      </c>
      <c r="T777" s="7">
        <f t="shared" si="75"/>
        <v>41959.25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P778">
        <f t="shared" si="71"/>
        <v>33</v>
      </c>
      <c r="Q778" t="str">
        <f t="shared" si="72"/>
        <v>theater</v>
      </c>
      <c r="R778" t="str">
        <f t="shared" si="73"/>
        <v>plays</v>
      </c>
      <c r="S778" s="7">
        <f t="shared" si="74"/>
        <v>43650.208333333328</v>
      </c>
      <c r="T778" s="7">
        <f t="shared" si="75"/>
        <v>43668.208333333328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P779">
        <f t="shared" si="71"/>
        <v>68.03</v>
      </c>
      <c r="Q779" t="str">
        <f t="shared" si="72"/>
        <v>theater</v>
      </c>
      <c r="R779" t="str">
        <f t="shared" si="73"/>
        <v>plays</v>
      </c>
      <c r="S779" s="7">
        <f t="shared" si="74"/>
        <v>40809.208333333336</v>
      </c>
      <c r="T779" s="7">
        <f t="shared" si="75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P780">
        <f t="shared" si="71"/>
        <v>58.87</v>
      </c>
      <c r="Q780" t="str">
        <f t="shared" si="72"/>
        <v>film &amp; video</v>
      </c>
      <c r="R780" t="str">
        <f t="shared" si="73"/>
        <v>animation</v>
      </c>
      <c r="S780" s="7">
        <f t="shared" si="74"/>
        <v>40768.208333333336</v>
      </c>
      <c r="T780" s="7">
        <f t="shared" si="75"/>
        <v>40773.208333333336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P781">
        <f t="shared" si="71"/>
        <v>105.05</v>
      </c>
      <c r="Q781" t="str">
        <f t="shared" si="72"/>
        <v>theater</v>
      </c>
      <c r="R781" t="str">
        <f t="shared" si="73"/>
        <v>plays</v>
      </c>
      <c r="S781" s="7">
        <f t="shared" si="74"/>
        <v>42230.208333333328</v>
      </c>
      <c r="T781" s="7">
        <f t="shared" si="75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P782">
        <f t="shared" si="71"/>
        <v>33.049999999999997</v>
      </c>
      <c r="Q782" t="str">
        <f t="shared" si="72"/>
        <v>film &amp; video</v>
      </c>
      <c r="R782" t="str">
        <f t="shared" si="73"/>
        <v>drama</v>
      </c>
      <c r="S782" s="7">
        <f t="shared" si="74"/>
        <v>42573.208333333328</v>
      </c>
      <c r="T782" s="7">
        <f t="shared" si="75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P783">
        <f t="shared" si="71"/>
        <v>78.819999999999993</v>
      </c>
      <c r="Q783" t="str">
        <f t="shared" si="72"/>
        <v>theater</v>
      </c>
      <c r="R783" t="str">
        <f t="shared" si="73"/>
        <v>plays</v>
      </c>
      <c r="S783" s="7">
        <f t="shared" si="74"/>
        <v>40482.208333333336</v>
      </c>
      <c r="T783" s="7">
        <f t="shared" si="75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P784">
        <f t="shared" si="71"/>
        <v>68.2</v>
      </c>
      <c r="Q784" t="str">
        <f t="shared" si="72"/>
        <v>film &amp; video</v>
      </c>
      <c r="R784" t="str">
        <f t="shared" si="73"/>
        <v>animation</v>
      </c>
      <c r="S784" s="7">
        <f t="shared" si="74"/>
        <v>40603.25</v>
      </c>
      <c r="T784" s="7">
        <f t="shared" si="75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P785">
        <f t="shared" si="71"/>
        <v>75.73</v>
      </c>
      <c r="Q785" t="str">
        <f t="shared" si="72"/>
        <v>music</v>
      </c>
      <c r="R785" t="str">
        <f t="shared" si="73"/>
        <v>rock</v>
      </c>
      <c r="S785" s="7">
        <f t="shared" si="74"/>
        <v>41625.25</v>
      </c>
      <c r="T785" s="7">
        <f t="shared" si="75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P786">
        <f t="shared" si="71"/>
        <v>31</v>
      </c>
      <c r="Q786" t="str">
        <f t="shared" si="72"/>
        <v>technology</v>
      </c>
      <c r="R786" t="str">
        <f t="shared" si="73"/>
        <v>web</v>
      </c>
      <c r="S786" s="7">
        <f t="shared" si="74"/>
        <v>42435.25</v>
      </c>
      <c r="T786" s="7">
        <f t="shared" si="75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P787">
        <f t="shared" si="71"/>
        <v>101.88</v>
      </c>
      <c r="Q787" t="str">
        <f t="shared" si="72"/>
        <v>film &amp; video</v>
      </c>
      <c r="R787" t="str">
        <f t="shared" si="73"/>
        <v>animation</v>
      </c>
      <c r="S787" s="7">
        <f t="shared" si="74"/>
        <v>43582.208333333328</v>
      </c>
      <c r="T787" s="7">
        <f t="shared" si="75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P788">
        <f t="shared" si="71"/>
        <v>52.88</v>
      </c>
      <c r="Q788" t="str">
        <f t="shared" si="72"/>
        <v>music</v>
      </c>
      <c r="R788" t="str">
        <f t="shared" si="73"/>
        <v>jazz</v>
      </c>
      <c r="S788" s="7">
        <f t="shared" si="74"/>
        <v>43186.208333333328</v>
      </c>
      <c r="T788" s="7">
        <f t="shared" si="75"/>
        <v>43193.208333333328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P789">
        <f t="shared" si="71"/>
        <v>71.010000000000005</v>
      </c>
      <c r="Q789" t="str">
        <f t="shared" si="72"/>
        <v>music</v>
      </c>
      <c r="R789" t="str">
        <f t="shared" si="73"/>
        <v>rock</v>
      </c>
      <c r="S789" s="7">
        <f t="shared" si="74"/>
        <v>40684.208333333336</v>
      </c>
      <c r="T789" s="7">
        <f t="shared" si="75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P790">
        <f t="shared" si="71"/>
        <v>102.39</v>
      </c>
      <c r="Q790" t="str">
        <f t="shared" si="72"/>
        <v>film &amp; video</v>
      </c>
      <c r="R790" t="str">
        <f t="shared" si="73"/>
        <v>animation</v>
      </c>
      <c r="S790" s="7">
        <f t="shared" si="74"/>
        <v>41202.208333333336</v>
      </c>
      <c r="T790" s="7">
        <f t="shared" si="75"/>
        <v>41223.25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P791">
        <f t="shared" si="71"/>
        <v>74.47</v>
      </c>
      <c r="Q791" t="str">
        <f t="shared" si="72"/>
        <v>theater</v>
      </c>
      <c r="R791" t="str">
        <f t="shared" si="73"/>
        <v>plays</v>
      </c>
      <c r="S791" s="7">
        <f t="shared" si="74"/>
        <v>41786.208333333336</v>
      </c>
      <c r="T791" s="7">
        <f t="shared" si="75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P792">
        <f t="shared" si="71"/>
        <v>51.01</v>
      </c>
      <c r="Q792" t="str">
        <f t="shared" si="72"/>
        <v>theater</v>
      </c>
      <c r="R792" t="str">
        <f t="shared" si="73"/>
        <v>plays</v>
      </c>
      <c r="S792" s="7">
        <f t="shared" si="74"/>
        <v>40223.25</v>
      </c>
      <c r="T792" s="7">
        <f t="shared" si="75"/>
        <v>40229.25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P793">
        <f t="shared" si="71"/>
        <v>90</v>
      </c>
      <c r="Q793" t="str">
        <f t="shared" si="72"/>
        <v>food</v>
      </c>
      <c r="R793" t="str">
        <f t="shared" si="73"/>
        <v>food trucks</v>
      </c>
      <c r="S793" s="7">
        <f t="shared" si="74"/>
        <v>42715.25</v>
      </c>
      <c r="T793" s="7">
        <f t="shared" si="75"/>
        <v>42731.25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P794">
        <f t="shared" si="71"/>
        <v>97.14</v>
      </c>
      <c r="Q794" t="str">
        <f t="shared" si="72"/>
        <v>theater</v>
      </c>
      <c r="R794" t="str">
        <f t="shared" si="73"/>
        <v>plays</v>
      </c>
      <c r="S794" s="7">
        <f t="shared" si="74"/>
        <v>41451.208333333336</v>
      </c>
      <c r="T794" s="7">
        <f t="shared" si="75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P795">
        <f t="shared" si="71"/>
        <v>72.069999999999993</v>
      </c>
      <c r="Q795" t="str">
        <f t="shared" si="72"/>
        <v>publishing</v>
      </c>
      <c r="R795" t="str">
        <f t="shared" si="73"/>
        <v>nonfiction</v>
      </c>
      <c r="S795" s="7">
        <f t="shared" si="74"/>
        <v>41450.208333333336</v>
      </c>
      <c r="T795" s="7">
        <f t="shared" si="75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P796">
        <f t="shared" si="71"/>
        <v>75.239999999999995</v>
      </c>
      <c r="Q796" t="str">
        <f t="shared" si="72"/>
        <v>music</v>
      </c>
      <c r="R796" t="str">
        <f t="shared" si="73"/>
        <v>rock</v>
      </c>
      <c r="S796" s="7">
        <f t="shared" si="74"/>
        <v>43091.25</v>
      </c>
      <c r="T796" s="7">
        <f t="shared" si="75"/>
        <v>43103.25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P797">
        <f t="shared" si="71"/>
        <v>32.97</v>
      </c>
      <c r="Q797" t="str">
        <f t="shared" si="72"/>
        <v>film &amp; video</v>
      </c>
      <c r="R797" t="str">
        <f t="shared" si="73"/>
        <v>drama</v>
      </c>
      <c r="S797" s="7">
        <f t="shared" si="74"/>
        <v>42675.208333333328</v>
      </c>
      <c r="T797" s="7">
        <f t="shared" si="75"/>
        <v>42678.208333333328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P798">
        <f t="shared" si="71"/>
        <v>54.81</v>
      </c>
      <c r="Q798" t="str">
        <f t="shared" si="72"/>
        <v>games</v>
      </c>
      <c r="R798" t="str">
        <f t="shared" si="73"/>
        <v>mobile games</v>
      </c>
      <c r="S798" s="7">
        <f t="shared" si="74"/>
        <v>41859.208333333336</v>
      </c>
      <c r="T798" s="7">
        <f t="shared" si="75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P799">
        <f t="shared" si="71"/>
        <v>45.04</v>
      </c>
      <c r="Q799" t="str">
        <f t="shared" si="72"/>
        <v>technology</v>
      </c>
      <c r="R799" t="str">
        <f t="shared" si="73"/>
        <v>web</v>
      </c>
      <c r="S799" s="7">
        <f t="shared" si="74"/>
        <v>43464.25</v>
      </c>
      <c r="T799" s="7">
        <f t="shared" si="75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P800">
        <f t="shared" si="71"/>
        <v>52.96</v>
      </c>
      <c r="Q800" t="str">
        <f t="shared" si="72"/>
        <v>theater</v>
      </c>
      <c r="R800" t="str">
        <f t="shared" si="73"/>
        <v>plays</v>
      </c>
      <c r="S800" s="7">
        <f t="shared" si="74"/>
        <v>41060.208333333336</v>
      </c>
      <c r="T800" s="7">
        <f t="shared" si="75"/>
        <v>41088.208333333336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P801">
        <f t="shared" si="71"/>
        <v>60.02</v>
      </c>
      <c r="Q801" t="str">
        <f t="shared" si="72"/>
        <v>theater</v>
      </c>
      <c r="R801" t="str">
        <f t="shared" si="73"/>
        <v>plays</v>
      </c>
      <c r="S801" s="7">
        <f t="shared" si="74"/>
        <v>42399.25</v>
      </c>
      <c r="T801" s="7">
        <f t="shared" si="75"/>
        <v>42403.25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P802">
        <f t="shared" si="71"/>
        <v>1</v>
      </c>
      <c r="Q802" t="str">
        <f t="shared" si="72"/>
        <v>music</v>
      </c>
      <c r="R802" t="str">
        <f t="shared" si="73"/>
        <v>rock</v>
      </c>
      <c r="S802" s="7">
        <f t="shared" si="74"/>
        <v>42167.208333333328</v>
      </c>
      <c r="T802" s="7">
        <f t="shared" si="75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P803">
        <f t="shared" si="71"/>
        <v>44.03</v>
      </c>
      <c r="Q803" t="str">
        <f t="shared" si="72"/>
        <v>photography</v>
      </c>
      <c r="R803" t="str">
        <f t="shared" si="73"/>
        <v>photography books</v>
      </c>
      <c r="S803" s="7">
        <f t="shared" si="74"/>
        <v>43830.25</v>
      </c>
      <c r="T803" s="7">
        <f t="shared" si="75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P804">
        <f t="shared" si="71"/>
        <v>86.03</v>
      </c>
      <c r="Q804" t="str">
        <f t="shared" si="72"/>
        <v>photography</v>
      </c>
      <c r="R804" t="str">
        <f t="shared" si="73"/>
        <v>photography books</v>
      </c>
      <c r="S804" s="7">
        <f t="shared" si="74"/>
        <v>43650.208333333328</v>
      </c>
      <c r="T804" s="7">
        <f t="shared" si="75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P805">
        <f t="shared" si="71"/>
        <v>28.01</v>
      </c>
      <c r="Q805" t="str">
        <f t="shared" si="72"/>
        <v>theater</v>
      </c>
      <c r="R805" t="str">
        <f t="shared" si="73"/>
        <v>plays</v>
      </c>
      <c r="S805" s="7">
        <f t="shared" si="74"/>
        <v>43492.25</v>
      </c>
      <c r="T805" s="7">
        <f t="shared" si="75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P806">
        <f t="shared" si="71"/>
        <v>32.049999999999997</v>
      </c>
      <c r="Q806" t="str">
        <f t="shared" si="72"/>
        <v>music</v>
      </c>
      <c r="R806" t="str">
        <f t="shared" si="73"/>
        <v>rock</v>
      </c>
      <c r="S806" s="7">
        <f t="shared" si="74"/>
        <v>43102.25</v>
      </c>
      <c r="T806" s="7">
        <f t="shared" si="75"/>
        <v>43122.25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P807">
        <f t="shared" si="71"/>
        <v>73.61</v>
      </c>
      <c r="Q807" t="str">
        <f t="shared" si="72"/>
        <v>film &amp; video</v>
      </c>
      <c r="R807" t="str">
        <f t="shared" si="73"/>
        <v>documentary</v>
      </c>
      <c r="S807" s="7">
        <f t="shared" si="74"/>
        <v>41958.25</v>
      </c>
      <c r="T807" s="7">
        <f t="shared" si="75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P808">
        <f t="shared" si="71"/>
        <v>108.71</v>
      </c>
      <c r="Q808" t="str">
        <f t="shared" si="72"/>
        <v>film &amp; video</v>
      </c>
      <c r="R808" t="str">
        <f t="shared" si="73"/>
        <v>drama</v>
      </c>
      <c r="S808" s="7">
        <f t="shared" si="74"/>
        <v>40973.25</v>
      </c>
      <c r="T808" s="7">
        <f t="shared" si="75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P809">
        <f t="shared" si="71"/>
        <v>42.98</v>
      </c>
      <c r="Q809" t="str">
        <f t="shared" si="72"/>
        <v>theater</v>
      </c>
      <c r="R809" t="str">
        <f t="shared" si="73"/>
        <v>plays</v>
      </c>
      <c r="S809" s="7">
        <f t="shared" si="74"/>
        <v>43753.208333333328</v>
      </c>
      <c r="T809" s="7">
        <f t="shared" si="75"/>
        <v>43797.25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P810">
        <f t="shared" si="71"/>
        <v>83.32</v>
      </c>
      <c r="Q810" t="str">
        <f t="shared" si="72"/>
        <v>food</v>
      </c>
      <c r="R810" t="str">
        <f t="shared" si="73"/>
        <v>food trucks</v>
      </c>
      <c r="S810" s="7">
        <f t="shared" si="74"/>
        <v>42507.208333333328</v>
      </c>
      <c r="T810" s="7">
        <f t="shared" si="75"/>
        <v>42524.208333333328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P811">
        <f t="shared" si="71"/>
        <v>42</v>
      </c>
      <c r="Q811" t="str">
        <f t="shared" si="72"/>
        <v>film &amp; video</v>
      </c>
      <c r="R811" t="str">
        <f t="shared" si="73"/>
        <v>documentary</v>
      </c>
      <c r="S811" s="7">
        <f t="shared" si="74"/>
        <v>41135.208333333336</v>
      </c>
      <c r="T811" s="7">
        <f t="shared" si="75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P812">
        <f t="shared" si="71"/>
        <v>55.93</v>
      </c>
      <c r="Q812" t="str">
        <f t="shared" si="72"/>
        <v>theater</v>
      </c>
      <c r="R812" t="str">
        <f t="shared" si="73"/>
        <v>plays</v>
      </c>
      <c r="S812" s="7">
        <f t="shared" si="74"/>
        <v>43067.25</v>
      </c>
      <c r="T812" s="7">
        <f t="shared" si="75"/>
        <v>43077.25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P813">
        <f t="shared" si="71"/>
        <v>105.04</v>
      </c>
      <c r="Q813" t="str">
        <f t="shared" si="72"/>
        <v>games</v>
      </c>
      <c r="R813" t="str">
        <f t="shared" si="73"/>
        <v>video games</v>
      </c>
      <c r="S813" s="7">
        <f t="shared" si="74"/>
        <v>42378.25</v>
      </c>
      <c r="T813" s="7">
        <f t="shared" si="75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P814">
        <f t="shared" si="71"/>
        <v>48</v>
      </c>
      <c r="Q814" t="str">
        <f t="shared" si="72"/>
        <v>publishing</v>
      </c>
      <c r="R814" t="str">
        <f t="shared" si="73"/>
        <v>nonfiction</v>
      </c>
      <c r="S814" s="7">
        <f t="shared" si="74"/>
        <v>43206.208333333328</v>
      </c>
      <c r="T814" s="7">
        <f t="shared" si="75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P815">
        <f t="shared" si="71"/>
        <v>112.66</v>
      </c>
      <c r="Q815" t="str">
        <f t="shared" si="72"/>
        <v>games</v>
      </c>
      <c r="R815" t="str">
        <f t="shared" si="73"/>
        <v>video games</v>
      </c>
      <c r="S815" s="7">
        <f t="shared" si="74"/>
        <v>41148.208333333336</v>
      </c>
      <c r="T815" s="7">
        <f t="shared" si="75"/>
        <v>41158.208333333336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P816">
        <f t="shared" si="71"/>
        <v>81.94</v>
      </c>
      <c r="Q816" t="str">
        <f t="shared" si="72"/>
        <v>music</v>
      </c>
      <c r="R816" t="str">
        <f t="shared" si="73"/>
        <v>rock</v>
      </c>
      <c r="S816" s="7">
        <f t="shared" si="74"/>
        <v>42517.208333333328</v>
      </c>
      <c r="T816" s="7">
        <f t="shared" si="75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P817">
        <f t="shared" si="71"/>
        <v>64.05</v>
      </c>
      <c r="Q817" t="str">
        <f t="shared" si="72"/>
        <v>music</v>
      </c>
      <c r="R817" t="str">
        <f t="shared" si="73"/>
        <v>rock</v>
      </c>
      <c r="S817" s="7">
        <f t="shared" si="74"/>
        <v>43068.25</v>
      </c>
      <c r="T817" s="7">
        <f t="shared" si="75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P818">
        <f t="shared" si="71"/>
        <v>106.39</v>
      </c>
      <c r="Q818" t="str">
        <f t="shared" si="72"/>
        <v>theater</v>
      </c>
      <c r="R818" t="str">
        <f t="shared" si="73"/>
        <v>plays</v>
      </c>
      <c r="S818" s="7">
        <f t="shared" si="74"/>
        <v>41680.25</v>
      </c>
      <c r="T818" s="7">
        <f t="shared" si="75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P819">
        <f t="shared" si="71"/>
        <v>76.010000000000005</v>
      </c>
      <c r="Q819" t="str">
        <f t="shared" si="72"/>
        <v>publishing</v>
      </c>
      <c r="R819" t="str">
        <f t="shared" si="73"/>
        <v>nonfiction</v>
      </c>
      <c r="S819" s="7">
        <f t="shared" si="74"/>
        <v>43589.208333333328</v>
      </c>
      <c r="T819" s="7">
        <f t="shared" si="75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P820">
        <f t="shared" si="71"/>
        <v>111.07</v>
      </c>
      <c r="Q820" t="str">
        <f t="shared" si="72"/>
        <v>theater</v>
      </c>
      <c r="R820" t="str">
        <f t="shared" si="73"/>
        <v>plays</v>
      </c>
      <c r="S820" s="7">
        <f t="shared" si="74"/>
        <v>43486.25</v>
      </c>
      <c r="T820" s="7">
        <f t="shared" si="75"/>
        <v>43499.25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P821">
        <f t="shared" si="71"/>
        <v>95.94</v>
      </c>
      <c r="Q821" t="str">
        <f t="shared" si="72"/>
        <v>games</v>
      </c>
      <c r="R821" t="str">
        <f t="shared" si="73"/>
        <v>video games</v>
      </c>
      <c r="S821" s="7">
        <f t="shared" si="74"/>
        <v>41237.25</v>
      </c>
      <c r="T821" s="7">
        <f t="shared" si="75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P822">
        <f t="shared" si="71"/>
        <v>43.04</v>
      </c>
      <c r="Q822" t="str">
        <f t="shared" si="72"/>
        <v>music</v>
      </c>
      <c r="R822" t="str">
        <f t="shared" si="73"/>
        <v>rock</v>
      </c>
      <c r="S822" s="7">
        <f t="shared" si="74"/>
        <v>43310.208333333328</v>
      </c>
      <c r="T822" s="7">
        <f t="shared" si="75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P823">
        <f t="shared" si="71"/>
        <v>67.97</v>
      </c>
      <c r="Q823" t="str">
        <f t="shared" si="72"/>
        <v>film &amp; video</v>
      </c>
      <c r="R823" t="str">
        <f t="shared" si="73"/>
        <v>documentary</v>
      </c>
      <c r="S823" s="7">
        <f t="shared" si="74"/>
        <v>42794.25</v>
      </c>
      <c r="T823" s="7">
        <f t="shared" si="75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P824">
        <f t="shared" si="71"/>
        <v>89.99</v>
      </c>
      <c r="Q824" t="str">
        <f t="shared" si="72"/>
        <v>music</v>
      </c>
      <c r="R824" t="str">
        <f t="shared" si="73"/>
        <v>rock</v>
      </c>
      <c r="S824" s="7">
        <f t="shared" si="74"/>
        <v>41698.25</v>
      </c>
      <c r="T824" s="7">
        <f t="shared" si="75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P825">
        <f t="shared" si="71"/>
        <v>58.1</v>
      </c>
      <c r="Q825" t="str">
        <f t="shared" si="72"/>
        <v>music</v>
      </c>
      <c r="R825" t="str">
        <f t="shared" si="73"/>
        <v>rock</v>
      </c>
      <c r="S825" s="7">
        <f t="shared" si="74"/>
        <v>41892.208333333336</v>
      </c>
      <c r="T825" s="7">
        <f t="shared" si="75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P826">
        <f t="shared" si="71"/>
        <v>84</v>
      </c>
      <c r="Q826" t="str">
        <f t="shared" si="72"/>
        <v>publishing</v>
      </c>
      <c r="R826" t="str">
        <f t="shared" si="73"/>
        <v>nonfiction</v>
      </c>
      <c r="S826" s="7">
        <f t="shared" si="74"/>
        <v>40348.208333333336</v>
      </c>
      <c r="T826" s="7">
        <f t="shared" si="75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P827">
        <f t="shared" si="71"/>
        <v>88.85</v>
      </c>
      <c r="Q827" t="str">
        <f t="shared" si="72"/>
        <v>film &amp; video</v>
      </c>
      <c r="R827" t="str">
        <f t="shared" si="73"/>
        <v>shorts</v>
      </c>
      <c r="S827" s="7">
        <f t="shared" si="74"/>
        <v>42941.208333333328</v>
      </c>
      <c r="T827" s="7">
        <f t="shared" si="75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P828">
        <f t="shared" si="71"/>
        <v>65.959999999999994</v>
      </c>
      <c r="Q828" t="str">
        <f t="shared" si="72"/>
        <v>theater</v>
      </c>
      <c r="R828" t="str">
        <f t="shared" si="73"/>
        <v>plays</v>
      </c>
      <c r="S828" s="7">
        <f t="shared" si="74"/>
        <v>40525.25</v>
      </c>
      <c r="T828" s="7">
        <f t="shared" si="75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P829">
        <f t="shared" si="71"/>
        <v>74.8</v>
      </c>
      <c r="Q829" t="str">
        <f t="shared" si="72"/>
        <v>film &amp; video</v>
      </c>
      <c r="R829" t="str">
        <f t="shared" si="73"/>
        <v>drama</v>
      </c>
      <c r="S829" s="7">
        <f t="shared" si="74"/>
        <v>40666.208333333336</v>
      </c>
      <c r="T829" s="7">
        <f t="shared" si="75"/>
        <v>40678.208333333336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P830">
        <f t="shared" si="71"/>
        <v>69.989999999999995</v>
      </c>
      <c r="Q830" t="str">
        <f t="shared" si="72"/>
        <v>theater</v>
      </c>
      <c r="R830" t="str">
        <f t="shared" si="73"/>
        <v>plays</v>
      </c>
      <c r="S830" s="7">
        <f t="shared" si="74"/>
        <v>43340.208333333328</v>
      </c>
      <c r="T830" s="7">
        <f t="shared" si="75"/>
        <v>43365.208333333328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P831">
        <f t="shared" si="71"/>
        <v>32.01</v>
      </c>
      <c r="Q831" t="str">
        <f t="shared" si="72"/>
        <v>theater</v>
      </c>
      <c r="R831" t="str">
        <f t="shared" si="73"/>
        <v>plays</v>
      </c>
      <c r="S831" s="7">
        <f t="shared" si="74"/>
        <v>42164.208333333328</v>
      </c>
      <c r="T831" s="7">
        <f t="shared" si="75"/>
        <v>42179.208333333328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P832">
        <f t="shared" si="71"/>
        <v>64.73</v>
      </c>
      <c r="Q832" t="str">
        <f t="shared" si="72"/>
        <v>theater</v>
      </c>
      <c r="R832" t="str">
        <f t="shared" si="73"/>
        <v>plays</v>
      </c>
      <c r="S832" s="7">
        <f t="shared" si="74"/>
        <v>43103.25</v>
      </c>
      <c r="T832" s="7">
        <f t="shared" si="75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P833">
        <f t="shared" si="71"/>
        <v>25</v>
      </c>
      <c r="Q833" t="str">
        <f t="shared" si="72"/>
        <v>photography</v>
      </c>
      <c r="R833" t="str">
        <f t="shared" si="73"/>
        <v>photography books</v>
      </c>
      <c r="S833" s="7">
        <f t="shared" si="74"/>
        <v>40994.208333333336</v>
      </c>
      <c r="T833" s="7">
        <f t="shared" si="75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P834">
        <f t="shared" si="71"/>
        <v>104.98</v>
      </c>
      <c r="Q834" t="str">
        <f t="shared" si="72"/>
        <v>publishing</v>
      </c>
      <c r="R834" t="str">
        <f t="shared" si="73"/>
        <v>translations</v>
      </c>
      <c r="S834" s="7">
        <f t="shared" si="74"/>
        <v>42299.208333333328</v>
      </c>
      <c r="T834" s="7">
        <f t="shared" si="75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P835">
        <f t="shared" ref="P835:P898" si="76">IF(E835=0,0,ROUND(E835/G835,2))</f>
        <v>64.989999999999995</v>
      </c>
      <c r="Q835" t="str">
        <f t="shared" ref="Q835:Q898" si="77">LEFT(N835,SEARCH("/",N835)-1)</f>
        <v>publishing</v>
      </c>
      <c r="R835" t="str">
        <f t="shared" ref="R835:R898" si="78">RIGHT(N835,LEN(N835)-SEARCH("/",N835))</f>
        <v>translations</v>
      </c>
      <c r="S835" s="7">
        <f t="shared" ref="S835:S898" si="79">(((J835/60)/60)/24)+DATE(1970,1,1)</f>
        <v>40588.25</v>
      </c>
      <c r="T835" s="7">
        <f t="shared" ref="T835:T898" si="80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P836">
        <f t="shared" si="76"/>
        <v>94.35</v>
      </c>
      <c r="Q836" t="str">
        <f t="shared" si="77"/>
        <v>theater</v>
      </c>
      <c r="R836" t="str">
        <f t="shared" si="78"/>
        <v>plays</v>
      </c>
      <c r="S836" s="7">
        <f t="shared" si="79"/>
        <v>41448.208333333336</v>
      </c>
      <c r="T836" s="7">
        <f t="shared" si="80"/>
        <v>41454.208333333336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P837">
        <f t="shared" si="76"/>
        <v>44</v>
      </c>
      <c r="Q837" t="str">
        <f t="shared" si="77"/>
        <v>technology</v>
      </c>
      <c r="R837" t="str">
        <f t="shared" si="78"/>
        <v>web</v>
      </c>
      <c r="S837" s="7">
        <f t="shared" si="79"/>
        <v>42063.25</v>
      </c>
      <c r="T837" s="7">
        <f t="shared" si="80"/>
        <v>42069.25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P838">
        <f t="shared" si="76"/>
        <v>64.739999999999995</v>
      </c>
      <c r="Q838" t="str">
        <f t="shared" si="77"/>
        <v>music</v>
      </c>
      <c r="R838" t="str">
        <f t="shared" si="78"/>
        <v>indie rock</v>
      </c>
      <c r="S838" s="7">
        <f t="shared" si="79"/>
        <v>40214.25</v>
      </c>
      <c r="T838" s="7">
        <f t="shared" si="80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P839">
        <f t="shared" si="76"/>
        <v>84.01</v>
      </c>
      <c r="Q839" t="str">
        <f t="shared" si="77"/>
        <v>music</v>
      </c>
      <c r="R839" t="str">
        <f t="shared" si="78"/>
        <v>jazz</v>
      </c>
      <c r="S839" s="7">
        <f t="shared" si="79"/>
        <v>40629.208333333336</v>
      </c>
      <c r="T839" s="7">
        <f t="shared" si="80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P840">
        <f t="shared" si="76"/>
        <v>34.06</v>
      </c>
      <c r="Q840" t="str">
        <f t="shared" si="77"/>
        <v>theater</v>
      </c>
      <c r="R840" t="str">
        <f t="shared" si="78"/>
        <v>plays</v>
      </c>
      <c r="S840" s="7">
        <f t="shared" si="79"/>
        <v>43370.208333333328</v>
      </c>
      <c r="T840" s="7">
        <f t="shared" si="80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P841">
        <f t="shared" si="76"/>
        <v>93.27</v>
      </c>
      <c r="Q841" t="str">
        <f t="shared" si="77"/>
        <v>film &amp; video</v>
      </c>
      <c r="R841" t="str">
        <f t="shared" si="78"/>
        <v>documentary</v>
      </c>
      <c r="S841" s="7">
        <f t="shared" si="79"/>
        <v>41715.208333333336</v>
      </c>
      <c r="T841" s="7">
        <f t="shared" si="80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P842">
        <f t="shared" si="76"/>
        <v>33</v>
      </c>
      <c r="Q842" t="str">
        <f t="shared" si="77"/>
        <v>theater</v>
      </c>
      <c r="R842" t="str">
        <f t="shared" si="78"/>
        <v>plays</v>
      </c>
      <c r="S842" s="7">
        <f t="shared" si="79"/>
        <v>41836.208333333336</v>
      </c>
      <c r="T842" s="7">
        <f t="shared" si="80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P843">
        <f t="shared" si="76"/>
        <v>83.81</v>
      </c>
      <c r="Q843" t="str">
        <f t="shared" si="77"/>
        <v>technology</v>
      </c>
      <c r="R843" t="str">
        <f t="shared" si="78"/>
        <v>web</v>
      </c>
      <c r="S843" s="7">
        <f t="shared" si="79"/>
        <v>42419.25</v>
      </c>
      <c r="T843" s="7">
        <f t="shared" si="80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P844">
        <f t="shared" si="76"/>
        <v>63.99</v>
      </c>
      <c r="Q844" t="str">
        <f t="shared" si="77"/>
        <v>technology</v>
      </c>
      <c r="R844" t="str">
        <f t="shared" si="78"/>
        <v>wearables</v>
      </c>
      <c r="S844" s="7">
        <f t="shared" si="79"/>
        <v>43266.208333333328</v>
      </c>
      <c r="T844" s="7">
        <f t="shared" si="80"/>
        <v>43269.208333333328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P845">
        <f t="shared" si="76"/>
        <v>81.91</v>
      </c>
      <c r="Q845" t="str">
        <f t="shared" si="77"/>
        <v>photography</v>
      </c>
      <c r="R845" t="str">
        <f t="shared" si="78"/>
        <v>photography books</v>
      </c>
      <c r="S845" s="7">
        <f t="shared" si="79"/>
        <v>43338.208333333328</v>
      </c>
      <c r="T845" s="7">
        <f t="shared" si="80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P846">
        <f t="shared" si="76"/>
        <v>93.05</v>
      </c>
      <c r="Q846" t="str">
        <f t="shared" si="77"/>
        <v>film &amp; video</v>
      </c>
      <c r="R846" t="str">
        <f t="shared" si="78"/>
        <v>documentary</v>
      </c>
      <c r="S846" s="7">
        <f t="shared" si="79"/>
        <v>40930.25</v>
      </c>
      <c r="T846" s="7">
        <f t="shared" si="80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P847">
        <f t="shared" si="76"/>
        <v>101.98</v>
      </c>
      <c r="Q847" t="str">
        <f t="shared" si="77"/>
        <v>technology</v>
      </c>
      <c r="R847" t="str">
        <f t="shared" si="78"/>
        <v>web</v>
      </c>
      <c r="S847" s="7">
        <f t="shared" si="79"/>
        <v>43235.208333333328</v>
      </c>
      <c r="T847" s="7">
        <f t="shared" si="80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P848">
        <f t="shared" si="76"/>
        <v>105.94</v>
      </c>
      <c r="Q848" t="str">
        <f t="shared" si="77"/>
        <v>technology</v>
      </c>
      <c r="R848" t="str">
        <f t="shared" si="78"/>
        <v>web</v>
      </c>
      <c r="S848" s="7">
        <f t="shared" si="79"/>
        <v>43302.208333333328</v>
      </c>
      <c r="T848" s="7">
        <f t="shared" si="80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P849">
        <f t="shared" si="76"/>
        <v>101.58</v>
      </c>
      <c r="Q849" t="str">
        <f t="shared" si="77"/>
        <v>food</v>
      </c>
      <c r="R849" t="str">
        <f t="shared" si="78"/>
        <v>food trucks</v>
      </c>
      <c r="S849" s="7">
        <f t="shared" si="79"/>
        <v>43107.25</v>
      </c>
      <c r="T849" s="7">
        <f t="shared" si="80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P850">
        <f t="shared" si="76"/>
        <v>62.97</v>
      </c>
      <c r="Q850" t="str">
        <f t="shared" si="77"/>
        <v>film &amp; video</v>
      </c>
      <c r="R850" t="str">
        <f t="shared" si="78"/>
        <v>drama</v>
      </c>
      <c r="S850" s="7">
        <f t="shared" si="79"/>
        <v>40341.208333333336</v>
      </c>
      <c r="T850" s="7">
        <f t="shared" si="80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P851">
        <f t="shared" si="76"/>
        <v>29.05</v>
      </c>
      <c r="Q851" t="str">
        <f t="shared" si="77"/>
        <v>music</v>
      </c>
      <c r="R851" t="str">
        <f t="shared" si="78"/>
        <v>indie rock</v>
      </c>
      <c r="S851" s="7">
        <f t="shared" si="79"/>
        <v>40948.25</v>
      </c>
      <c r="T851" s="7">
        <f t="shared" si="80"/>
        <v>40951.25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P852">
        <f t="shared" si="76"/>
        <v>1</v>
      </c>
      <c r="Q852" t="str">
        <f t="shared" si="77"/>
        <v>music</v>
      </c>
      <c r="R852" t="str">
        <f t="shared" si="78"/>
        <v>rock</v>
      </c>
      <c r="S852" s="7">
        <f t="shared" si="79"/>
        <v>40866.25</v>
      </c>
      <c r="T852" s="7">
        <f t="shared" si="80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P853">
        <f t="shared" si="76"/>
        <v>77.930000000000007</v>
      </c>
      <c r="Q853" t="str">
        <f t="shared" si="77"/>
        <v>music</v>
      </c>
      <c r="R853" t="str">
        <f t="shared" si="78"/>
        <v>electric music</v>
      </c>
      <c r="S853" s="7">
        <f t="shared" si="79"/>
        <v>41031.208333333336</v>
      </c>
      <c r="T853" s="7">
        <f t="shared" si="80"/>
        <v>41064.208333333336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P854">
        <f t="shared" si="76"/>
        <v>80.81</v>
      </c>
      <c r="Q854" t="str">
        <f t="shared" si="77"/>
        <v>games</v>
      </c>
      <c r="R854" t="str">
        <f t="shared" si="78"/>
        <v>video games</v>
      </c>
      <c r="S854" s="7">
        <f t="shared" si="79"/>
        <v>40740.208333333336</v>
      </c>
      <c r="T854" s="7">
        <f t="shared" si="80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P855">
        <f t="shared" si="76"/>
        <v>76.010000000000005</v>
      </c>
      <c r="Q855" t="str">
        <f t="shared" si="77"/>
        <v>music</v>
      </c>
      <c r="R855" t="str">
        <f t="shared" si="78"/>
        <v>indie rock</v>
      </c>
      <c r="S855" s="7">
        <f t="shared" si="79"/>
        <v>40714.208333333336</v>
      </c>
      <c r="T855" s="7">
        <f t="shared" si="80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P856">
        <f t="shared" si="76"/>
        <v>72.989999999999995</v>
      </c>
      <c r="Q856" t="str">
        <f t="shared" si="77"/>
        <v>publishing</v>
      </c>
      <c r="R856" t="str">
        <f t="shared" si="78"/>
        <v>fiction</v>
      </c>
      <c r="S856" s="7">
        <f t="shared" si="79"/>
        <v>43787.25</v>
      </c>
      <c r="T856" s="7">
        <f t="shared" si="80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P857">
        <f t="shared" si="76"/>
        <v>53</v>
      </c>
      <c r="Q857" t="str">
        <f t="shared" si="77"/>
        <v>theater</v>
      </c>
      <c r="R857" t="str">
        <f t="shared" si="78"/>
        <v>plays</v>
      </c>
      <c r="S857" s="7">
        <f t="shared" si="79"/>
        <v>40712.208333333336</v>
      </c>
      <c r="T857" s="7">
        <f t="shared" si="80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P858">
        <f t="shared" si="76"/>
        <v>54.16</v>
      </c>
      <c r="Q858" t="str">
        <f t="shared" si="77"/>
        <v>food</v>
      </c>
      <c r="R858" t="str">
        <f t="shared" si="78"/>
        <v>food trucks</v>
      </c>
      <c r="S858" s="7">
        <f t="shared" si="79"/>
        <v>41023.208333333336</v>
      </c>
      <c r="T858" s="7">
        <f t="shared" si="80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P859">
        <f t="shared" si="76"/>
        <v>32.950000000000003</v>
      </c>
      <c r="Q859" t="str">
        <f t="shared" si="77"/>
        <v>film &amp; video</v>
      </c>
      <c r="R859" t="str">
        <f t="shared" si="78"/>
        <v>shorts</v>
      </c>
      <c r="S859" s="7">
        <f t="shared" si="79"/>
        <v>40944.25</v>
      </c>
      <c r="T859" s="7">
        <f t="shared" si="80"/>
        <v>40967.25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P860">
        <f t="shared" si="76"/>
        <v>79.37</v>
      </c>
      <c r="Q860" t="str">
        <f t="shared" si="77"/>
        <v>food</v>
      </c>
      <c r="R860" t="str">
        <f t="shared" si="78"/>
        <v>food trucks</v>
      </c>
      <c r="S860" s="7">
        <f t="shared" si="79"/>
        <v>43211.208333333328</v>
      </c>
      <c r="T860" s="7">
        <f t="shared" si="80"/>
        <v>43218.208333333328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P861">
        <f t="shared" si="76"/>
        <v>41.17</v>
      </c>
      <c r="Q861" t="str">
        <f t="shared" si="77"/>
        <v>theater</v>
      </c>
      <c r="R861" t="str">
        <f t="shared" si="78"/>
        <v>plays</v>
      </c>
      <c r="S861" s="7">
        <f t="shared" si="79"/>
        <v>41334.25</v>
      </c>
      <c r="T861" s="7">
        <f t="shared" si="80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P862">
        <f t="shared" si="76"/>
        <v>77.430000000000007</v>
      </c>
      <c r="Q862" t="str">
        <f t="shared" si="77"/>
        <v>technology</v>
      </c>
      <c r="R862" t="str">
        <f t="shared" si="78"/>
        <v>wearables</v>
      </c>
      <c r="S862" s="7">
        <f t="shared" si="79"/>
        <v>43515.25</v>
      </c>
      <c r="T862" s="7">
        <f t="shared" si="80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P863">
        <f t="shared" si="76"/>
        <v>57.16</v>
      </c>
      <c r="Q863" t="str">
        <f t="shared" si="77"/>
        <v>theater</v>
      </c>
      <c r="R863" t="str">
        <f t="shared" si="78"/>
        <v>plays</v>
      </c>
      <c r="S863" s="7">
        <f t="shared" si="79"/>
        <v>40258.208333333336</v>
      </c>
      <c r="T863" s="7">
        <f t="shared" si="80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P864">
        <f t="shared" si="76"/>
        <v>77.180000000000007</v>
      </c>
      <c r="Q864" t="str">
        <f t="shared" si="77"/>
        <v>theater</v>
      </c>
      <c r="R864" t="str">
        <f t="shared" si="78"/>
        <v>plays</v>
      </c>
      <c r="S864" s="7">
        <f t="shared" si="79"/>
        <v>40756.208333333336</v>
      </c>
      <c r="T864" s="7">
        <f t="shared" si="80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P865">
        <f t="shared" si="76"/>
        <v>24.95</v>
      </c>
      <c r="Q865" t="str">
        <f t="shared" si="77"/>
        <v>film &amp; video</v>
      </c>
      <c r="R865" t="str">
        <f t="shared" si="78"/>
        <v>television</v>
      </c>
      <c r="S865" s="7">
        <f t="shared" si="79"/>
        <v>42172.208333333328</v>
      </c>
      <c r="T865" s="7">
        <f t="shared" si="80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P866">
        <f t="shared" si="76"/>
        <v>97.18</v>
      </c>
      <c r="Q866" t="str">
        <f t="shared" si="77"/>
        <v>film &amp; video</v>
      </c>
      <c r="R866" t="str">
        <f t="shared" si="78"/>
        <v>shorts</v>
      </c>
      <c r="S866" s="7">
        <f t="shared" si="79"/>
        <v>42601.208333333328</v>
      </c>
      <c r="T866" s="7">
        <f t="shared" si="80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P867">
        <f t="shared" si="76"/>
        <v>46</v>
      </c>
      <c r="Q867" t="str">
        <f t="shared" si="77"/>
        <v>theater</v>
      </c>
      <c r="R867" t="str">
        <f t="shared" si="78"/>
        <v>plays</v>
      </c>
      <c r="S867" s="7">
        <f t="shared" si="79"/>
        <v>41897.208333333336</v>
      </c>
      <c r="T867" s="7">
        <f t="shared" si="80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P868">
        <f t="shared" si="76"/>
        <v>88.02</v>
      </c>
      <c r="Q868" t="str">
        <f t="shared" si="77"/>
        <v>photography</v>
      </c>
      <c r="R868" t="str">
        <f t="shared" si="78"/>
        <v>photography books</v>
      </c>
      <c r="S868" s="7">
        <f t="shared" si="79"/>
        <v>40671.208333333336</v>
      </c>
      <c r="T868" s="7">
        <f t="shared" si="80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P869">
        <f t="shared" si="76"/>
        <v>25.99</v>
      </c>
      <c r="Q869" t="str">
        <f t="shared" si="77"/>
        <v>food</v>
      </c>
      <c r="R869" t="str">
        <f t="shared" si="78"/>
        <v>food trucks</v>
      </c>
      <c r="S869" s="7">
        <f t="shared" si="79"/>
        <v>43382.208333333328</v>
      </c>
      <c r="T869" s="7">
        <f t="shared" si="80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P870">
        <f t="shared" si="76"/>
        <v>102.69</v>
      </c>
      <c r="Q870" t="str">
        <f t="shared" si="77"/>
        <v>theater</v>
      </c>
      <c r="R870" t="str">
        <f t="shared" si="78"/>
        <v>plays</v>
      </c>
      <c r="S870" s="7">
        <f t="shared" si="79"/>
        <v>41559.208333333336</v>
      </c>
      <c r="T870" s="7">
        <f t="shared" si="80"/>
        <v>41570.208333333336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P871">
        <f t="shared" si="76"/>
        <v>72.959999999999994</v>
      </c>
      <c r="Q871" t="str">
        <f t="shared" si="77"/>
        <v>film &amp; video</v>
      </c>
      <c r="R871" t="str">
        <f t="shared" si="78"/>
        <v>drama</v>
      </c>
      <c r="S871" s="7">
        <f t="shared" si="79"/>
        <v>40350.208333333336</v>
      </c>
      <c r="T871" s="7">
        <f t="shared" si="80"/>
        <v>40364.208333333336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P872">
        <f t="shared" si="76"/>
        <v>57.19</v>
      </c>
      <c r="Q872" t="str">
        <f t="shared" si="77"/>
        <v>theater</v>
      </c>
      <c r="R872" t="str">
        <f t="shared" si="78"/>
        <v>plays</v>
      </c>
      <c r="S872" s="7">
        <f t="shared" si="79"/>
        <v>42240.208333333328</v>
      </c>
      <c r="T872" s="7">
        <f t="shared" si="80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P873">
        <f t="shared" si="76"/>
        <v>84.01</v>
      </c>
      <c r="Q873" t="str">
        <f t="shared" si="77"/>
        <v>theater</v>
      </c>
      <c r="R873" t="str">
        <f t="shared" si="78"/>
        <v>plays</v>
      </c>
      <c r="S873" s="7">
        <f t="shared" si="79"/>
        <v>43040.208333333328</v>
      </c>
      <c r="T873" s="7">
        <f t="shared" si="80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P874">
        <f t="shared" si="76"/>
        <v>98.67</v>
      </c>
      <c r="Q874" t="str">
        <f t="shared" si="77"/>
        <v>film &amp; video</v>
      </c>
      <c r="R874" t="str">
        <f t="shared" si="78"/>
        <v>science fiction</v>
      </c>
      <c r="S874" s="7">
        <f t="shared" si="79"/>
        <v>43346.208333333328</v>
      </c>
      <c r="T874" s="7">
        <f t="shared" si="80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P875">
        <f t="shared" si="76"/>
        <v>42.01</v>
      </c>
      <c r="Q875" t="str">
        <f t="shared" si="77"/>
        <v>photography</v>
      </c>
      <c r="R875" t="str">
        <f t="shared" si="78"/>
        <v>photography books</v>
      </c>
      <c r="S875" s="7">
        <f t="shared" si="79"/>
        <v>41647.25</v>
      </c>
      <c r="T875" s="7">
        <f t="shared" si="80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P876">
        <f t="shared" si="76"/>
        <v>32</v>
      </c>
      <c r="Q876" t="str">
        <f t="shared" si="77"/>
        <v>photography</v>
      </c>
      <c r="R876" t="str">
        <f t="shared" si="78"/>
        <v>photography books</v>
      </c>
      <c r="S876" s="7">
        <f t="shared" si="79"/>
        <v>40291.208333333336</v>
      </c>
      <c r="T876" s="7">
        <f t="shared" si="80"/>
        <v>40329.208333333336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P877">
        <f t="shared" si="76"/>
        <v>81.569999999999993</v>
      </c>
      <c r="Q877" t="str">
        <f t="shared" si="77"/>
        <v>music</v>
      </c>
      <c r="R877" t="str">
        <f t="shared" si="78"/>
        <v>rock</v>
      </c>
      <c r="S877" s="7">
        <f t="shared" si="79"/>
        <v>40556.25</v>
      </c>
      <c r="T877" s="7">
        <f t="shared" si="80"/>
        <v>40557.25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P878">
        <f t="shared" si="76"/>
        <v>37.04</v>
      </c>
      <c r="Q878" t="str">
        <f t="shared" si="77"/>
        <v>photography</v>
      </c>
      <c r="R878" t="str">
        <f t="shared" si="78"/>
        <v>photography books</v>
      </c>
      <c r="S878" s="7">
        <f t="shared" si="79"/>
        <v>43624.208333333328</v>
      </c>
      <c r="T878" s="7">
        <f t="shared" si="80"/>
        <v>43648.208333333328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P879">
        <f t="shared" si="76"/>
        <v>103.03</v>
      </c>
      <c r="Q879" t="str">
        <f t="shared" si="77"/>
        <v>food</v>
      </c>
      <c r="R879" t="str">
        <f t="shared" si="78"/>
        <v>food trucks</v>
      </c>
      <c r="S879" s="7">
        <f t="shared" si="79"/>
        <v>42577.208333333328</v>
      </c>
      <c r="T879" s="7">
        <f t="shared" si="80"/>
        <v>42578.208333333328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P880">
        <f t="shared" si="76"/>
        <v>84.33</v>
      </c>
      <c r="Q880" t="str">
        <f t="shared" si="77"/>
        <v>music</v>
      </c>
      <c r="R880" t="str">
        <f t="shared" si="78"/>
        <v>metal</v>
      </c>
      <c r="S880" s="7">
        <f t="shared" si="79"/>
        <v>43845.25</v>
      </c>
      <c r="T880" s="7">
        <f t="shared" si="80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P881">
        <f t="shared" si="76"/>
        <v>102.6</v>
      </c>
      <c r="Q881" t="str">
        <f t="shared" si="77"/>
        <v>publishing</v>
      </c>
      <c r="R881" t="str">
        <f t="shared" si="78"/>
        <v>nonfiction</v>
      </c>
      <c r="S881" s="7">
        <f t="shared" si="79"/>
        <v>42788.25</v>
      </c>
      <c r="T881" s="7">
        <f t="shared" si="80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P882">
        <f t="shared" si="76"/>
        <v>79.989999999999995</v>
      </c>
      <c r="Q882" t="str">
        <f t="shared" si="77"/>
        <v>music</v>
      </c>
      <c r="R882" t="str">
        <f t="shared" si="78"/>
        <v>electric music</v>
      </c>
      <c r="S882" s="7">
        <f t="shared" si="79"/>
        <v>43667.208333333328</v>
      </c>
      <c r="T882" s="7">
        <f t="shared" si="80"/>
        <v>43669.208333333328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P883">
        <f t="shared" si="76"/>
        <v>70.06</v>
      </c>
      <c r="Q883" t="str">
        <f t="shared" si="77"/>
        <v>theater</v>
      </c>
      <c r="R883" t="str">
        <f t="shared" si="78"/>
        <v>plays</v>
      </c>
      <c r="S883" s="7">
        <f t="shared" si="79"/>
        <v>42194.208333333328</v>
      </c>
      <c r="T883" s="7">
        <f t="shared" si="80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P884">
        <f t="shared" si="76"/>
        <v>37</v>
      </c>
      <c r="Q884" t="str">
        <f t="shared" si="77"/>
        <v>theater</v>
      </c>
      <c r="R884" t="str">
        <f t="shared" si="78"/>
        <v>plays</v>
      </c>
      <c r="S884" s="7">
        <f t="shared" si="79"/>
        <v>42025.25</v>
      </c>
      <c r="T884" s="7">
        <f t="shared" si="80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P885">
        <f t="shared" si="76"/>
        <v>41.91</v>
      </c>
      <c r="Q885" t="str">
        <f t="shared" si="77"/>
        <v>film &amp; video</v>
      </c>
      <c r="R885" t="str">
        <f t="shared" si="78"/>
        <v>shorts</v>
      </c>
      <c r="S885" s="7">
        <f t="shared" si="79"/>
        <v>40323.208333333336</v>
      </c>
      <c r="T885" s="7">
        <f t="shared" si="80"/>
        <v>40359.208333333336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P886">
        <f t="shared" si="76"/>
        <v>57.99</v>
      </c>
      <c r="Q886" t="str">
        <f t="shared" si="77"/>
        <v>theater</v>
      </c>
      <c r="R886" t="str">
        <f t="shared" si="78"/>
        <v>plays</v>
      </c>
      <c r="S886" s="7">
        <f t="shared" si="79"/>
        <v>41763.208333333336</v>
      </c>
      <c r="T886" s="7">
        <f t="shared" si="80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P887">
        <f t="shared" si="76"/>
        <v>40.94</v>
      </c>
      <c r="Q887" t="str">
        <f t="shared" si="77"/>
        <v>theater</v>
      </c>
      <c r="R887" t="str">
        <f t="shared" si="78"/>
        <v>plays</v>
      </c>
      <c r="S887" s="7">
        <f t="shared" si="79"/>
        <v>40335.208333333336</v>
      </c>
      <c r="T887" s="7">
        <f t="shared" si="80"/>
        <v>40373.208333333336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P888">
        <f t="shared" si="76"/>
        <v>70</v>
      </c>
      <c r="Q888" t="str">
        <f t="shared" si="77"/>
        <v>music</v>
      </c>
      <c r="R888" t="str">
        <f t="shared" si="78"/>
        <v>indie rock</v>
      </c>
      <c r="S888" s="7">
        <f t="shared" si="79"/>
        <v>40416.208333333336</v>
      </c>
      <c r="T888" s="7">
        <f t="shared" si="80"/>
        <v>40434.208333333336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P889">
        <f t="shared" si="76"/>
        <v>73.84</v>
      </c>
      <c r="Q889" t="str">
        <f t="shared" si="77"/>
        <v>theater</v>
      </c>
      <c r="R889" t="str">
        <f t="shared" si="78"/>
        <v>plays</v>
      </c>
      <c r="S889" s="7">
        <f t="shared" si="79"/>
        <v>42202.208333333328</v>
      </c>
      <c r="T889" s="7">
        <f t="shared" si="80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P890">
        <f t="shared" si="76"/>
        <v>41.98</v>
      </c>
      <c r="Q890" t="str">
        <f t="shared" si="77"/>
        <v>theater</v>
      </c>
      <c r="R890" t="str">
        <f t="shared" si="78"/>
        <v>plays</v>
      </c>
      <c r="S890" s="7">
        <f t="shared" si="79"/>
        <v>42836.208333333328</v>
      </c>
      <c r="T890" s="7">
        <f t="shared" si="80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P891">
        <f t="shared" si="76"/>
        <v>77.930000000000007</v>
      </c>
      <c r="Q891" t="str">
        <f t="shared" si="77"/>
        <v>music</v>
      </c>
      <c r="R891" t="str">
        <f t="shared" si="78"/>
        <v>electric music</v>
      </c>
      <c r="S891" s="7">
        <f t="shared" si="79"/>
        <v>41710.208333333336</v>
      </c>
      <c r="T891" s="7">
        <f t="shared" si="80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P892">
        <f t="shared" si="76"/>
        <v>106.02</v>
      </c>
      <c r="Q892" t="str">
        <f t="shared" si="77"/>
        <v>music</v>
      </c>
      <c r="R892" t="str">
        <f t="shared" si="78"/>
        <v>indie rock</v>
      </c>
      <c r="S892" s="7">
        <f t="shared" si="79"/>
        <v>43640.208333333328</v>
      </c>
      <c r="T892" s="7">
        <f t="shared" si="80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P893">
        <f t="shared" si="76"/>
        <v>47.02</v>
      </c>
      <c r="Q893" t="str">
        <f t="shared" si="77"/>
        <v>film &amp; video</v>
      </c>
      <c r="R893" t="str">
        <f t="shared" si="78"/>
        <v>documentary</v>
      </c>
      <c r="S893" s="7">
        <f t="shared" si="79"/>
        <v>40880.25</v>
      </c>
      <c r="T893" s="7">
        <f t="shared" si="80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P894">
        <f t="shared" si="76"/>
        <v>76.02</v>
      </c>
      <c r="Q894" t="str">
        <f t="shared" si="77"/>
        <v>publishing</v>
      </c>
      <c r="R894" t="str">
        <f t="shared" si="78"/>
        <v>translations</v>
      </c>
      <c r="S894" s="7">
        <f t="shared" si="79"/>
        <v>40319.208333333336</v>
      </c>
      <c r="T894" s="7">
        <f t="shared" si="80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P895">
        <f t="shared" si="76"/>
        <v>54.12</v>
      </c>
      <c r="Q895" t="str">
        <f t="shared" si="77"/>
        <v>film &amp; video</v>
      </c>
      <c r="R895" t="str">
        <f t="shared" si="78"/>
        <v>documentary</v>
      </c>
      <c r="S895" s="7">
        <f t="shared" si="79"/>
        <v>42170.208333333328</v>
      </c>
      <c r="T895" s="7">
        <f t="shared" si="80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P896">
        <f t="shared" si="76"/>
        <v>57.29</v>
      </c>
      <c r="Q896" t="str">
        <f t="shared" si="77"/>
        <v>film &amp; video</v>
      </c>
      <c r="R896" t="str">
        <f t="shared" si="78"/>
        <v>television</v>
      </c>
      <c r="S896" s="7">
        <f t="shared" si="79"/>
        <v>41466.208333333336</v>
      </c>
      <c r="T896" s="7">
        <f t="shared" si="80"/>
        <v>41496.208333333336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P897">
        <f t="shared" si="76"/>
        <v>103.81</v>
      </c>
      <c r="Q897" t="str">
        <f t="shared" si="77"/>
        <v>theater</v>
      </c>
      <c r="R897" t="str">
        <f t="shared" si="78"/>
        <v>plays</v>
      </c>
      <c r="S897" s="7">
        <f t="shared" si="79"/>
        <v>43134.25</v>
      </c>
      <c r="T897" s="7">
        <f t="shared" si="80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P898">
        <f t="shared" si="76"/>
        <v>105.03</v>
      </c>
      <c r="Q898" t="str">
        <f t="shared" si="77"/>
        <v>food</v>
      </c>
      <c r="R898" t="str">
        <f t="shared" si="78"/>
        <v>food trucks</v>
      </c>
      <c r="S898" s="7">
        <f t="shared" si="79"/>
        <v>40738.208333333336</v>
      </c>
      <c r="T898" s="7">
        <f t="shared" si="80"/>
        <v>40741.208333333336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P899">
        <f t="shared" ref="P899:P962" si="81">IF(E899=0,0,ROUND(E899/G899,2))</f>
        <v>90.26</v>
      </c>
      <c r="Q899" t="str">
        <f t="shared" ref="Q899:Q962" si="82">LEFT(N899,SEARCH("/",N899)-1)</f>
        <v>theater</v>
      </c>
      <c r="R899" t="str">
        <f t="shared" ref="R899:R962" si="83">RIGHT(N899,LEN(N899)-SEARCH("/",N899))</f>
        <v>plays</v>
      </c>
      <c r="S899" s="7">
        <f t="shared" ref="S899:S962" si="84">(((J899/60)/60)/24)+DATE(1970,1,1)</f>
        <v>43583.208333333328</v>
      </c>
      <c r="T899" s="7">
        <f t="shared" ref="T899:T962" si="85">(((K899/60)/60)/24)+DATE(1970,1,1)</f>
        <v>43585.208333333328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P900">
        <f t="shared" si="81"/>
        <v>76.98</v>
      </c>
      <c r="Q900" t="str">
        <f t="shared" si="82"/>
        <v>film &amp; video</v>
      </c>
      <c r="R900" t="str">
        <f t="shared" si="83"/>
        <v>documentary</v>
      </c>
      <c r="S900" s="7">
        <f t="shared" si="84"/>
        <v>43815.25</v>
      </c>
      <c r="T900" s="7">
        <f t="shared" si="85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P901">
        <f t="shared" si="81"/>
        <v>102.6</v>
      </c>
      <c r="Q901" t="str">
        <f t="shared" si="82"/>
        <v>music</v>
      </c>
      <c r="R901" t="str">
        <f t="shared" si="83"/>
        <v>jazz</v>
      </c>
      <c r="S901" s="7">
        <f t="shared" si="84"/>
        <v>41554.208333333336</v>
      </c>
      <c r="T901" s="7">
        <f t="shared" si="85"/>
        <v>41572.208333333336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P902">
        <f t="shared" si="81"/>
        <v>2</v>
      </c>
      <c r="Q902" t="str">
        <f t="shared" si="82"/>
        <v>technology</v>
      </c>
      <c r="R902" t="str">
        <f t="shared" si="83"/>
        <v>web</v>
      </c>
      <c r="S902" s="7">
        <f t="shared" si="84"/>
        <v>41901.208333333336</v>
      </c>
      <c r="T902" s="7">
        <f t="shared" si="85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P903">
        <f t="shared" si="81"/>
        <v>55.01</v>
      </c>
      <c r="Q903" t="str">
        <f t="shared" si="82"/>
        <v>music</v>
      </c>
      <c r="R903" t="str">
        <f t="shared" si="83"/>
        <v>rock</v>
      </c>
      <c r="S903" s="7">
        <f t="shared" si="84"/>
        <v>43298.208333333328</v>
      </c>
      <c r="T903" s="7">
        <f t="shared" si="85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P904">
        <f t="shared" si="81"/>
        <v>32.130000000000003</v>
      </c>
      <c r="Q904" t="str">
        <f t="shared" si="82"/>
        <v>technology</v>
      </c>
      <c r="R904" t="str">
        <f t="shared" si="83"/>
        <v>web</v>
      </c>
      <c r="S904" s="7">
        <f t="shared" si="84"/>
        <v>42399.25</v>
      </c>
      <c r="T904" s="7">
        <f t="shared" si="85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P905">
        <f t="shared" si="81"/>
        <v>50.64</v>
      </c>
      <c r="Q905" t="str">
        <f t="shared" si="82"/>
        <v>publishing</v>
      </c>
      <c r="R905" t="str">
        <f t="shared" si="83"/>
        <v>nonfiction</v>
      </c>
      <c r="S905" s="7">
        <f t="shared" si="84"/>
        <v>41034.208333333336</v>
      </c>
      <c r="T905" s="7">
        <f t="shared" si="85"/>
        <v>41049.208333333336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P906">
        <f t="shared" si="81"/>
        <v>49.69</v>
      </c>
      <c r="Q906" t="str">
        <f t="shared" si="82"/>
        <v>publishing</v>
      </c>
      <c r="R906" t="str">
        <f t="shared" si="83"/>
        <v>radio &amp; podcasts</v>
      </c>
      <c r="S906" s="7">
        <f t="shared" si="84"/>
        <v>41186.208333333336</v>
      </c>
      <c r="T906" s="7">
        <f t="shared" si="85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P907">
        <f t="shared" si="81"/>
        <v>54.89</v>
      </c>
      <c r="Q907" t="str">
        <f t="shared" si="82"/>
        <v>theater</v>
      </c>
      <c r="R907" t="str">
        <f t="shared" si="83"/>
        <v>plays</v>
      </c>
      <c r="S907" s="7">
        <f t="shared" si="84"/>
        <v>41536.208333333336</v>
      </c>
      <c r="T907" s="7">
        <f t="shared" si="85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P908">
        <f t="shared" si="81"/>
        <v>46.93</v>
      </c>
      <c r="Q908" t="str">
        <f t="shared" si="82"/>
        <v>film &amp; video</v>
      </c>
      <c r="R908" t="str">
        <f t="shared" si="83"/>
        <v>documentary</v>
      </c>
      <c r="S908" s="7">
        <f t="shared" si="84"/>
        <v>42868.208333333328</v>
      </c>
      <c r="T908" s="7">
        <f t="shared" si="85"/>
        <v>42904.208333333328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P909">
        <f t="shared" si="81"/>
        <v>44.95</v>
      </c>
      <c r="Q909" t="str">
        <f t="shared" si="82"/>
        <v>theater</v>
      </c>
      <c r="R909" t="str">
        <f t="shared" si="83"/>
        <v>plays</v>
      </c>
      <c r="S909" s="7">
        <f t="shared" si="84"/>
        <v>40660.208333333336</v>
      </c>
      <c r="T909" s="7">
        <f t="shared" si="85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P910">
        <f t="shared" si="81"/>
        <v>31</v>
      </c>
      <c r="Q910" t="str">
        <f t="shared" si="82"/>
        <v>games</v>
      </c>
      <c r="R910" t="str">
        <f t="shared" si="83"/>
        <v>video games</v>
      </c>
      <c r="S910" s="7">
        <f t="shared" si="84"/>
        <v>41031.208333333336</v>
      </c>
      <c r="T910" s="7">
        <f t="shared" si="85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P911">
        <f t="shared" si="81"/>
        <v>107.76</v>
      </c>
      <c r="Q911" t="str">
        <f t="shared" si="82"/>
        <v>theater</v>
      </c>
      <c r="R911" t="str">
        <f t="shared" si="83"/>
        <v>plays</v>
      </c>
      <c r="S911" s="7">
        <f t="shared" si="84"/>
        <v>43255.208333333328</v>
      </c>
      <c r="T911" s="7">
        <f t="shared" si="85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P912">
        <f t="shared" si="81"/>
        <v>102.08</v>
      </c>
      <c r="Q912" t="str">
        <f t="shared" si="82"/>
        <v>theater</v>
      </c>
      <c r="R912" t="str">
        <f t="shared" si="83"/>
        <v>plays</v>
      </c>
      <c r="S912" s="7">
        <f t="shared" si="84"/>
        <v>42026.25</v>
      </c>
      <c r="T912" s="7">
        <f t="shared" si="85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P913">
        <f t="shared" si="81"/>
        <v>24.98</v>
      </c>
      <c r="Q913" t="str">
        <f t="shared" si="82"/>
        <v>technology</v>
      </c>
      <c r="R913" t="str">
        <f t="shared" si="83"/>
        <v>web</v>
      </c>
      <c r="S913" s="7">
        <f t="shared" si="84"/>
        <v>43717.208333333328</v>
      </c>
      <c r="T913" s="7">
        <f t="shared" si="85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P914">
        <f t="shared" si="81"/>
        <v>79.94</v>
      </c>
      <c r="Q914" t="str">
        <f t="shared" si="82"/>
        <v>film &amp; video</v>
      </c>
      <c r="R914" t="str">
        <f t="shared" si="83"/>
        <v>drama</v>
      </c>
      <c r="S914" s="7">
        <f t="shared" si="84"/>
        <v>41157.208333333336</v>
      </c>
      <c r="T914" s="7">
        <f t="shared" si="85"/>
        <v>41170.208333333336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P915">
        <f t="shared" si="81"/>
        <v>67.95</v>
      </c>
      <c r="Q915" t="str">
        <f t="shared" si="82"/>
        <v>film &amp; video</v>
      </c>
      <c r="R915" t="str">
        <f t="shared" si="83"/>
        <v>drama</v>
      </c>
      <c r="S915" s="7">
        <f t="shared" si="84"/>
        <v>43597.208333333328</v>
      </c>
      <c r="T915" s="7">
        <f t="shared" si="85"/>
        <v>43610.208333333328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P916">
        <f t="shared" si="81"/>
        <v>26.07</v>
      </c>
      <c r="Q916" t="str">
        <f t="shared" si="82"/>
        <v>theater</v>
      </c>
      <c r="R916" t="str">
        <f t="shared" si="83"/>
        <v>plays</v>
      </c>
      <c r="S916" s="7">
        <f t="shared" si="84"/>
        <v>41490.208333333336</v>
      </c>
      <c r="T916" s="7">
        <f t="shared" si="85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P917">
        <f t="shared" si="81"/>
        <v>105</v>
      </c>
      <c r="Q917" t="str">
        <f t="shared" si="82"/>
        <v>film &amp; video</v>
      </c>
      <c r="R917" t="str">
        <f t="shared" si="83"/>
        <v>television</v>
      </c>
      <c r="S917" s="7">
        <f t="shared" si="84"/>
        <v>42976.208333333328</v>
      </c>
      <c r="T917" s="7">
        <f t="shared" si="85"/>
        <v>42985.208333333328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P918">
        <f t="shared" si="81"/>
        <v>25.83</v>
      </c>
      <c r="Q918" t="str">
        <f t="shared" si="82"/>
        <v>photography</v>
      </c>
      <c r="R918" t="str">
        <f t="shared" si="83"/>
        <v>photography books</v>
      </c>
      <c r="S918" s="7">
        <f t="shared" si="84"/>
        <v>41991.25</v>
      </c>
      <c r="T918" s="7">
        <f t="shared" si="85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P919">
        <f t="shared" si="81"/>
        <v>77.67</v>
      </c>
      <c r="Q919" t="str">
        <f t="shared" si="82"/>
        <v>film &amp; video</v>
      </c>
      <c r="R919" t="str">
        <f t="shared" si="83"/>
        <v>shorts</v>
      </c>
      <c r="S919" s="7">
        <f t="shared" si="84"/>
        <v>40722.208333333336</v>
      </c>
      <c r="T919" s="7">
        <f t="shared" si="85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P920">
        <f t="shared" si="81"/>
        <v>57.83</v>
      </c>
      <c r="Q920" t="str">
        <f t="shared" si="82"/>
        <v>publishing</v>
      </c>
      <c r="R920" t="str">
        <f t="shared" si="83"/>
        <v>radio &amp; podcasts</v>
      </c>
      <c r="S920" s="7">
        <f t="shared" si="84"/>
        <v>41117.208333333336</v>
      </c>
      <c r="T920" s="7">
        <f t="shared" si="85"/>
        <v>41128.208333333336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P921">
        <f t="shared" si="81"/>
        <v>92.96</v>
      </c>
      <c r="Q921" t="str">
        <f t="shared" si="82"/>
        <v>theater</v>
      </c>
      <c r="R921" t="str">
        <f t="shared" si="83"/>
        <v>plays</v>
      </c>
      <c r="S921" s="7">
        <f t="shared" si="84"/>
        <v>43022.208333333328</v>
      </c>
      <c r="T921" s="7">
        <f t="shared" si="85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P922">
        <f t="shared" si="81"/>
        <v>37.950000000000003</v>
      </c>
      <c r="Q922" t="str">
        <f t="shared" si="82"/>
        <v>film &amp; video</v>
      </c>
      <c r="R922" t="str">
        <f t="shared" si="83"/>
        <v>animation</v>
      </c>
      <c r="S922" s="7">
        <f t="shared" si="84"/>
        <v>43503.25</v>
      </c>
      <c r="T922" s="7">
        <f t="shared" si="85"/>
        <v>43523.25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P923">
        <f t="shared" si="81"/>
        <v>31.84</v>
      </c>
      <c r="Q923" t="str">
        <f t="shared" si="82"/>
        <v>technology</v>
      </c>
      <c r="R923" t="str">
        <f t="shared" si="83"/>
        <v>web</v>
      </c>
      <c r="S923" s="7">
        <f t="shared" si="84"/>
        <v>40951.25</v>
      </c>
      <c r="T923" s="7">
        <f t="shared" si="85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P924">
        <f t="shared" si="81"/>
        <v>40</v>
      </c>
      <c r="Q924" t="str">
        <f t="shared" si="82"/>
        <v>music</v>
      </c>
      <c r="R924" t="str">
        <f t="shared" si="83"/>
        <v>world music</v>
      </c>
      <c r="S924" s="7">
        <f t="shared" si="84"/>
        <v>43443.25</v>
      </c>
      <c r="T924" s="7">
        <f t="shared" si="85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P925">
        <f t="shared" si="81"/>
        <v>101.1</v>
      </c>
      <c r="Q925" t="str">
        <f t="shared" si="82"/>
        <v>theater</v>
      </c>
      <c r="R925" t="str">
        <f t="shared" si="83"/>
        <v>plays</v>
      </c>
      <c r="S925" s="7">
        <f t="shared" si="84"/>
        <v>40373.208333333336</v>
      </c>
      <c r="T925" s="7">
        <f t="shared" si="85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P926">
        <f t="shared" si="81"/>
        <v>84.01</v>
      </c>
      <c r="Q926" t="str">
        <f t="shared" si="82"/>
        <v>theater</v>
      </c>
      <c r="R926" t="str">
        <f t="shared" si="83"/>
        <v>plays</v>
      </c>
      <c r="S926" s="7">
        <f t="shared" si="84"/>
        <v>43769.208333333328</v>
      </c>
      <c r="T926" s="7">
        <f t="shared" si="85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P927">
        <f t="shared" si="81"/>
        <v>103.42</v>
      </c>
      <c r="Q927" t="str">
        <f t="shared" si="82"/>
        <v>theater</v>
      </c>
      <c r="R927" t="str">
        <f t="shared" si="83"/>
        <v>plays</v>
      </c>
      <c r="S927" s="7">
        <f t="shared" si="84"/>
        <v>43000.208333333328</v>
      </c>
      <c r="T927" s="7">
        <f t="shared" si="85"/>
        <v>43012.208333333328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P928">
        <f t="shared" si="81"/>
        <v>105.13</v>
      </c>
      <c r="Q928" t="str">
        <f t="shared" si="82"/>
        <v>food</v>
      </c>
      <c r="R928" t="str">
        <f t="shared" si="83"/>
        <v>food trucks</v>
      </c>
      <c r="S928" s="7">
        <f t="shared" si="84"/>
        <v>42502.208333333328</v>
      </c>
      <c r="T928" s="7">
        <f t="shared" si="85"/>
        <v>42506.208333333328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P929">
        <f t="shared" si="81"/>
        <v>89.22</v>
      </c>
      <c r="Q929" t="str">
        <f t="shared" si="82"/>
        <v>theater</v>
      </c>
      <c r="R929" t="str">
        <f t="shared" si="83"/>
        <v>plays</v>
      </c>
      <c r="S929" s="7">
        <f t="shared" si="84"/>
        <v>41102.208333333336</v>
      </c>
      <c r="T929" s="7">
        <f t="shared" si="85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P930">
        <f t="shared" si="81"/>
        <v>52</v>
      </c>
      <c r="Q930" t="str">
        <f t="shared" si="82"/>
        <v>technology</v>
      </c>
      <c r="R930" t="str">
        <f t="shared" si="83"/>
        <v>web</v>
      </c>
      <c r="S930" s="7">
        <f t="shared" si="84"/>
        <v>41637.25</v>
      </c>
      <c r="T930" s="7">
        <f t="shared" si="85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P931">
        <f t="shared" si="81"/>
        <v>64.959999999999994</v>
      </c>
      <c r="Q931" t="str">
        <f t="shared" si="82"/>
        <v>theater</v>
      </c>
      <c r="R931" t="str">
        <f t="shared" si="83"/>
        <v>plays</v>
      </c>
      <c r="S931" s="7">
        <f t="shared" si="84"/>
        <v>42858.208333333328</v>
      </c>
      <c r="T931" s="7">
        <f t="shared" si="85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P932">
        <f t="shared" si="81"/>
        <v>46.24</v>
      </c>
      <c r="Q932" t="str">
        <f t="shared" si="82"/>
        <v>theater</v>
      </c>
      <c r="R932" t="str">
        <f t="shared" si="83"/>
        <v>plays</v>
      </c>
      <c r="S932" s="7">
        <f t="shared" si="84"/>
        <v>42060.25</v>
      </c>
      <c r="T932" s="7">
        <f t="shared" si="85"/>
        <v>42067.25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P933">
        <f t="shared" si="81"/>
        <v>51.15</v>
      </c>
      <c r="Q933" t="str">
        <f t="shared" si="82"/>
        <v>theater</v>
      </c>
      <c r="R933" t="str">
        <f t="shared" si="83"/>
        <v>plays</v>
      </c>
      <c r="S933" s="7">
        <f t="shared" si="84"/>
        <v>41818.208333333336</v>
      </c>
      <c r="T933" s="7">
        <f t="shared" si="85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P934">
        <f t="shared" si="81"/>
        <v>33.909999999999997</v>
      </c>
      <c r="Q934" t="str">
        <f t="shared" si="82"/>
        <v>music</v>
      </c>
      <c r="R934" t="str">
        <f t="shared" si="83"/>
        <v>rock</v>
      </c>
      <c r="S934" s="7">
        <f t="shared" si="84"/>
        <v>41709.208333333336</v>
      </c>
      <c r="T934" s="7">
        <f t="shared" si="85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P935">
        <f t="shared" si="81"/>
        <v>92.02</v>
      </c>
      <c r="Q935" t="str">
        <f t="shared" si="82"/>
        <v>theater</v>
      </c>
      <c r="R935" t="str">
        <f t="shared" si="83"/>
        <v>plays</v>
      </c>
      <c r="S935" s="7">
        <f t="shared" si="84"/>
        <v>41372.208333333336</v>
      </c>
      <c r="T935" s="7">
        <f t="shared" si="85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P936">
        <f t="shared" si="81"/>
        <v>107.43</v>
      </c>
      <c r="Q936" t="str">
        <f t="shared" si="82"/>
        <v>theater</v>
      </c>
      <c r="R936" t="str">
        <f t="shared" si="83"/>
        <v>plays</v>
      </c>
      <c r="S936" s="7">
        <f t="shared" si="84"/>
        <v>42422.25</v>
      </c>
      <c r="T936" s="7">
        <f t="shared" si="85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P937">
        <f t="shared" si="81"/>
        <v>75.849999999999994</v>
      </c>
      <c r="Q937" t="str">
        <f t="shared" si="82"/>
        <v>theater</v>
      </c>
      <c r="R937" t="str">
        <f t="shared" si="83"/>
        <v>plays</v>
      </c>
      <c r="S937" s="7">
        <f t="shared" si="84"/>
        <v>42209.208333333328</v>
      </c>
      <c r="T937" s="7">
        <f t="shared" si="85"/>
        <v>42216.208333333328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P938">
        <f t="shared" si="81"/>
        <v>80.48</v>
      </c>
      <c r="Q938" t="str">
        <f t="shared" si="82"/>
        <v>theater</v>
      </c>
      <c r="R938" t="str">
        <f t="shared" si="83"/>
        <v>plays</v>
      </c>
      <c r="S938" s="7">
        <f t="shared" si="84"/>
        <v>43668.208333333328</v>
      </c>
      <c r="T938" s="7">
        <f t="shared" si="85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P939">
        <f t="shared" si="81"/>
        <v>86.98</v>
      </c>
      <c r="Q939" t="str">
        <f t="shared" si="82"/>
        <v>film &amp; video</v>
      </c>
      <c r="R939" t="str">
        <f t="shared" si="83"/>
        <v>documentary</v>
      </c>
      <c r="S939" s="7">
        <f t="shared" si="84"/>
        <v>42334.25</v>
      </c>
      <c r="T939" s="7">
        <f t="shared" si="85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P940">
        <f t="shared" si="81"/>
        <v>105.14</v>
      </c>
      <c r="Q940" t="str">
        <f t="shared" si="82"/>
        <v>publishing</v>
      </c>
      <c r="R940" t="str">
        <f t="shared" si="83"/>
        <v>fiction</v>
      </c>
      <c r="S940" s="7">
        <f t="shared" si="84"/>
        <v>43263.208333333328</v>
      </c>
      <c r="T940" s="7">
        <f t="shared" si="85"/>
        <v>43299.208333333328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P941">
        <f t="shared" si="81"/>
        <v>57.3</v>
      </c>
      <c r="Q941" t="str">
        <f t="shared" si="82"/>
        <v>games</v>
      </c>
      <c r="R941" t="str">
        <f t="shared" si="83"/>
        <v>video games</v>
      </c>
      <c r="S941" s="7">
        <f t="shared" si="84"/>
        <v>40670.208333333336</v>
      </c>
      <c r="T941" s="7">
        <f t="shared" si="85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P942">
        <f t="shared" si="81"/>
        <v>93.35</v>
      </c>
      <c r="Q942" t="str">
        <f t="shared" si="82"/>
        <v>technology</v>
      </c>
      <c r="R942" t="str">
        <f t="shared" si="83"/>
        <v>web</v>
      </c>
      <c r="S942" s="7">
        <f t="shared" si="84"/>
        <v>41244.25</v>
      </c>
      <c r="T942" s="7">
        <f t="shared" si="85"/>
        <v>41266.25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P943">
        <f t="shared" si="81"/>
        <v>71.989999999999995</v>
      </c>
      <c r="Q943" t="str">
        <f t="shared" si="82"/>
        <v>theater</v>
      </c>
      <c r="R943" t="str">
        <f t="shared" si="83"/>
        <v>plays</v>
      </c>
      <c r="S943" s="7">
        <f t="shared" si="84"/>
        <v>40552.25</v>
      </c>
      <c r="T943" s="7">
        <f t="shared" si="85"/>
        <v>40587.25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P944">
        <f t="shared" si="81"/>
        <v>92.61</v>
      </c>
      <c r="Q944" t="str">
        <f t="shared" si="82"/>
        <v>theater</v>
      </c>
      <c r="R944" t="str">
        <f t="shared" si="83"/>
        <v>plays</v>
      </c>
      <c r="S944" s="7">
        <f t="shared" si="84"/>
        <v>40568.25</v>
      </c>
      <c r="T944" s="7">
        <f t="shared" si="85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P945">
        <f t="shared" si="81"/>
        <v>104.99</v>
      </c>
      <c r="Q945" t="str">
        <f t="shared" si="82"/>
        <v>food</v>
      </c>
      <c r="R945" t="str">
        <f t="shared" si="83"/>
        <v>food trucks</v>
      </c>
      <c r="S945" s="7">
        <f t="shared" si="84"/>
        <v>41906.208333333336</v>
      </c>
      <c r="T945" s="7">
        <f t="shared" si="85"/>
        <v>41941.208333333336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P946">
        <f t="shared" si="81"/>
        <v>30.96</v>
      </c>
      <c r="Q946" t="str">
        <f t="shared" si="82"/>
        <v>photography</v>
      </c>
      <c r="R946" t="str">
        <f t="shared" si="83"/>
        <v>photography books</v>
      </c>
      <c r="S946" s="7">
        <f t="shared" si="84"/>
        <v>42776.25</v>
      </c>
      <c r="T946" s="7">
        <f t="shared" si="85"/>
        <v>42795.25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P947">
        <f t="shared" si="81"/>
        <v>33</v>
      </c>
      <c r="Q947" t="str">
        <f t="shared" si="82"/>
        <v>photography</v>
      </c>
      <c r="R947" t="str">
        <f t="shared" si="83"/>
        <v>photography books</v>
      </c>
      <c r="S947" s="7">
        <f t="shared" si="84"/>
        <v>41004.208333333336</v>
      </c>
      <c r="T947" s="7">
        <f t="shared" si="85"/>
        <v>41019.208333333336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P948">
        <f t="shared" si="81"/>
        <v>84.19</v>
      </c>
      <c r="Q948" t="str">
        <f t="shared" si="82"/>
        <v>theater</v>
      </c>
      <c r="R948" t="str">
        <f t="shared" si="83"/>
        <v>plays</v>
      </c>
      <c r="S948" s="7">
        <f t="shared" si="84"/>
        <v>40710.208333333336</v>
      </c>
      <c r="T948" s="7">
        <f t="shared" si="85"/>
        <v>40712.208333333336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P949">
        <f t="shared" si="81"/>
        <v>73.92</v>
      </c>
      <c r="Q949" t="str">
        <f t="shared" si="82"/>
        <v>theater</v>
      </c>
      <c r="R949" t="str">
        <f t="shared" si="83"/>
        <v>plays</v>
      </c>
      <c r="S949" s="7">
        <f t="shared" si="84"/>
        <v>41908.208333333336</v>
      </c>
      <c r="T949" s="7">
        <f t="shared" si="85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P950">
        <f t="shared" si="81"/>
        <v>36.99</v>
      </c>
      <c r="Q950" t="str">
        <f t="shared" si="82"/>
        <v>film &amp; video</v>
      </c>
      <c r="R950" t="str">
        <f t="shared" si="83"/>
        <v>documentary</v>
      </c>
      <c r="S950" s="7">
        <f t="shared" si="84"/>
        <v>41985.25</v>
      </c>
      <c r="T950" s="7">
        <f t="shared" si="85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P951">
        <f t="shared" si="81"/>
        <v>46.9</v>
      </c>
      <c r="Q951" t="str">
        <f t="shared" si="82"/>
        <v>technology</v>
      </c>
      <c r="R951" t="str">
        <f t="shared" si="83"/>
        <v>web</v>
      </c>
      <c r="S951" s="7">
        <f t="shared" si="84"/>
        <v>42112.208333333328</v>
      </c>
      <c r="T951" s="7">
        <f t="shared" si="85"/>
        <v>42131.208333333328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P952">
        <f t="shared" si="81"/>
        <v>5</v>
      </c>
      <c r="Q952" t="str">
        <f t="shared" si="82"/>
        <v>theater</v>
      </c>
      <c r="R952" t="str">
        <f t="shared" si="83"/>
        <v>plays</v>
      </c>
      <c r="S952" s="7">
        <f t="shared" si="84"/>
        <v>43571.208333333328</v>
      </c>
      <c r="T952" s="7">
        <f t="shared" si="85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P953">
        <f t="shared" si="81"/>
        <v>102.02</v>
      </c>
      <c r="Q953" t="str">
        <f t="shared" si="82"/>
        <v>music</v>
      </c>
      <c r="R953" t="str">
        <f t="shared" si="83"/>
        <v>rock</v>
      </c>
      <c r="S953" s="7">
        <f t="shared" si="84"/>
        <v>42730.25</v>
      </c>
      <c r="T953" s="7">
        <f t="shared" si="85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P954">
        <f t="shared" si="81"/>
        <v>45.01</v>
      </c>
      <c r="Q954" t="str">
        <f t="shared" si="82"/>
        <v>film &amp; video</v>
      </c>
      <c r="R954" t="str">
        <f t="shared" si="83"/>
        <v>documentary</v>
      </c>
      <c r="S954" s="7">
        <f t="shared" si="84"/>
        <v>42591.208333333328</v>
      </c>
      <c r="T954" s="7">
        <f t="shared" si="85"/>
        <v>42605.208333333328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P955">
        <f t="shared" si="81"/>
        <v>94.29</v>
      </c>
      <c r="Q955" t="str">
        <f t="shared" si="82"/>
        <v>film &amp; video</v>
      </c>
      <c r="R955" t="str">
        <f t="shared" si="83"/>
        <v>science fiction</v>
      </c>
      <c r="S955" s="7">
        <f t="shared" si="84"/>
        <v>42358.25</v>
      </c>
      <c r="T955" s="7">
        <f t="shared" si="85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P956">
        <f t="shared" si="81"/>
        <v>101.02</v>
      </c>
      <c r="Q956" t="str">
        <f t="shared" si="82"/>
        <v>technology</v>
      </c>
      <c r="R956" t="str">
        <f t="shared" si="83"/>
        <v>web</v>
      </c>
      <c r="S956" s="7">
        <f t="shared" si="84"/>
        <v>41174.208333333336</v>
      </c>
      <c r="T956" s="7">
        <f t="shared" si="85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P957">
        <f t="shared" si="81"/>
        <v>97.04</v>
      </c>
      <c r="Q957" t="str">
        <f t="shared" si="82"/>
        <v>theater</v>
      </c>
      <c r="R957" t="str">
        <f t="shared" si="83"/>
        <v>plays</v>
      </c>
      <c r="S957" s="7">
        <f t="shared" si="84"/>
        <v>41238.25</v>
      </c>
      <c r="T957" s="7">
        <f t="shared" si="85"/>
        <v>41240.25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P958">
        <f t="shared" si="81"/>
        <v>43.01</v>
      </c>
      <c r="Q958" t="str">
        <f t="shared" si="82"/>
        <v>film &amp; video</v>
      </c>
      <c r="R958" t="str">
        <f t="shared" si="83"/>
        <v>science fiction</v>
      </c>
      <c r="S958" s="7">
        <f t="shared" si="84"/>
        <v>42360.25</v>
      </c>
      <c r="T958" s="7">
        <f t="shared" si="85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P959">
        <f t="shared" si="81"/>
        <v>94.92</v>
      </c>
      <c r="Q959" t="str">
        <f t="shared" si="82"/>
        <v>theater</v>
      </c>
      <c r="R959" t="str">
        <f t="shared" si="83"/>
        <v>plays</v>
      </c>
      <c r="S959" s="7">
        <f t="shared" si="84"/>
        <v>40955.25</v>
      </c>
      <c r="T959" s="7">
        <f t="shared" si="85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P960">
        <f t="shared" si="81"/>
        <v>72.150000000000006</v>
      </c>
      <c r="Q960" t="str">
        <f t="shared" si="82"/>
        <v>film &amp; video</v>
      </c>
      <c r="R960" t="str">
        <f t="shared" si="83"/>
        <v>animation</v>
      </c>
      <c r="S960" s="7">
        <f t="shared" si="84"/>
        <v>40350.208333333336</v>
      </c>
      <c r="T960" s="7">
        <f t="shared" si="85"/>
        <v>40372.208333333336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P961">
        <f t="shared" si="81"/>
        <v>51.01</v>
      </c>
      <c r="Q961" t="str">
        <f t="shared" si="82"/>
        <v>publishing</v>
      </c>
      <c r="R961" t="str">
        <f t="shared" si="83"/>
        <v>translations</v>
      </c>
      <c r="S961" s="7">
        <f t="shared" si="84"/>
        <v>40357.208333333336</v>
      </c>
      <c r="T961" s="7">
        <f t="shared" si="85"/>
        <v>40385.208333333336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P962">
        <f t="shared" si="81"/>
        <v>85.05</v>
      </c>
      <c r="Q962" t="str">
        <f t="shared" si="82"/>
        <v>technology</v>
      </c>
      <c r="R962" t="str">
        <f t="shared" si="83"/>
        <v>web</v>
      </c>
      <c r="S962" s="7">
        <f t="shared" si="84"/>
        <v>42408.25</v>
      </c>
      <c r="T962" s="7">
        <f t="shared" si="85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P963">
        <f t="shared" ref="P963:P1001" si="86">IF(E963=0,0,ROUND(E963/G963,2))</f>
        <v>43.87</v>
      </c>
      <c r="Q963" t="str">
        <f t="shared" ref="Q963:Q1001" si="87">LEFT(N963,SEARCH("/",N963)-1)</f>
        <v>publishing</v>
      </c>
      <c r="R963" t="str">
        <f t="shared" ref="R963:R1001" si="88">RIGHT(N963,LEN(N963)-SEARCH("/",N963))</f>
        <v>translations</v>
      </c>
      <c r="S963" s="7">
        <f t="shared" ref="S963:S1001" si="89">(((J963/60)/60)/24)+DATE(1970,1,1)</f>
        <v>40591.25</v>
      </c>
      <c r="T963" s="7">
        <f t="shared" ref="T963:T1001" si="90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P964">
        <f t="shared" si="86"/>
        <v>40.06</v>
      </c>
      <c r="Q964" t="str">
        <f t="shared" si="87"/>
        <v>food</v>
      </c>
      <c r="R964" t="str">
        <f t="shared" si="88"/>
        <v>food trucks</v>
      </c>
      <c r="S964" s="7">
        <f t="shared" si="89"/>
        <v>41592.25</v>
      </c>
      <c r="T964" s="7">
        <f t="shared" si="90"/>
        <v>41613.25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P965">
        <f t="shared" si="86"/>
        <v>43.83</v>
      </c>
      <c r="Q965" t="str">
        <f t="shared" si="87"/>
        <v>photography</v>
      </c>
      <c r="R965" t="str">
        <f t="shared" si="88"/>
        <v>photography books</v>
      </c>
      <c r="S965" s="7">
        <f t="shared" si="89"/>
        <v>40607.25</v>
      </c>
      <c r="T965" s="7">
        <f t="shared" si="90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P966">
        <f t="shared" si="86"/>
        <v>84.93</v>
      </c>
      <c r="Q966" t="str">
        <f t="shared" si="87"/>
        <v>theater</v>
      </c>
      <c r="R966" t="str">
        <f t="shared" si="88"/>
        <v>plays</v>
      </c>
      <c r="S966" s="7">
        <f t="shared" si="89"/>
        <v>42135.208333333328</v>
      </c>
      <c r="T966" s="7">
        <f t="shared" si="90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P967">
        <f t="shared" si="86"/>
        <v>41.07</v>
      </c>
      <c r="Q967" t="str">
        <f t="shared" si="87"/>
        <v>music</v>
      </c>
      <c r="R967" t="str">
        <f t="shared" si="88"/>
        <v>rock</v>
      </c>
      <c r="S967" s="7">
        <f t="shared" si="89"/>
        <v>40203.25</v>
      </c>
      <c r="T967" s="7">
        <f t="shared" si="90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P968">
        <f t="shared" si="86"/>
        <v>54.97</v>
      </c>
      <c r="Q968" t="str">
        <f t="shared" si="87"/>
        <v>theater</v>
      </c>
      <c r="R968" t="str">
        <f t="shared" si="88"/>
        <v>plays</v>
      </c>
      <c r="S968" s="7">
        <f t="shared" si="89"/>
        <v>42901.208333333328</v>
      </c>
      <c r="T968" s="7">
        <f t="shared" si="90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P969">
        <f t="shared" si="86"/>
        <v>77.010000000000005</v>
      </c>
      <c r="Q969" t="str">
        <f t="shared" si="87"/>
        <v>music</v>
      </c>
      <c r="R969" t="str">
        <f t="shared" si="88"/>
        <v>world music</v>
      </c>
      <c r="S969" s="7">
        <f t="shared" si="89"/>
        <v>41005.208333333336</v>
      </c>
      <c r="T969" s="7">
        <f t="shared" si="90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P970">
        <f t="shared" si="86"/>
        <v>71.2</v>
      </c>
      <c r="Q970" t="str">
        <f t="shared" si="87"/>
        <v>food</v>
      </c>
      <c r="R970" t="str">
        <f t="shared" si="88"/>
        <v>food trucks</v>
      </c>
      <c r="S970" s="7">
        <f t="shared" si="89"/>
        <v>40544.25</v>
      </c>
      <c r="T970" s="7">
        <f t="shared" si="90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P971">
        <f t="shared" si="86"/>
        <v>91.94</v>
      </c>
      <c r="Q971" t="str">
        <f t="shared" si="87"/>
        <v>theater</v>
      </c>
      <c r="R971" t="str">
        <f t="shared" si="88"/>
        <v>plays</v>
      </c>
      <c r="S971" s="7">
        <f t="shared" si="89"/>
        <v>43821.25</v>
      </c>
      <c r="T971" s="7">
        <f t="shared" si="90"/>
        <v>43828.25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P972">
        <f t="shared" si="86"/>
        <v>97.07</v>
      </c>
      <c r="Q972" t="str">
        <f t="shared" si="87"/>
        <v>theater</v>
      </c>
      <c r="R972" t="str">
        <f t="shared" si="88"/>
        <v>plays</v>
      </c>
      <c r="S972" s="7">
        <f t="shared" si="89"/>
        <v>40672.208333333336</v>
      </c>
      <c r="T972" s="7">
        <f t="shared" si="90"/>
        <v>40673.208333333336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P973">
        <f t="shared" si="86"/>
        <v>58.92</v>
      </c>
      <c r="Q973" t="str">
        <f t="shared" si="87"/>
        <v>film &amp; video</v>
      </c>
      <c r="R973" t="str">
        <f t="shared" si="88"/>
        <v>television</v>
      </c>
      <c r="S973" s="7">
        <f t="shared" si="89"/>
        <v>41555.208333333336</v>
      </c>
      <c r="T973" s="7">
        <f t="shared" si="90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P974">
        <f t="shared" si="86"/>
        <v>58.02</v>
      </c>
      <c r="Q974" t="str">
        <f t="shared" si="87"/>
        <v>technology</v>
      </c>
      <c r="R974" t="str">
        <f t="shared" si="88"/>
        <v>web</v>
      </c>
      <c r="S974" s="7">
        <f t="shared" si="89"/>
        <v>41792.208333333336</v>
      </c>
      <c r="T974" s="7">
        <f t="shared" si="90"/>
        <v>41801.208333333336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P975">
        <f t="shared" si="86"/>
        <v>103.87</v>
      </c>
      <c r="Q975" t="str">
        <f t="shared" si="87"/>
        <v>theater</v>
      </c>
      <c r="R975" t="str">
        <f t="shared" si="88"/>
        <v>plays</v>
      </c>
      <c r="S975" s="7">
        <f t="shared" si="89"/>
        <v>40522.25</v>
      </c>
      <c r="T975" s="7">
        <f t="shared" si="90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P976">
        <f t="shared" si="86"/>
        <v>93.47</v>
      </c>
      <c r="Q976" t="str">
        <f t="shared" si="87"/>
        <v>music</v>
      </c>
      <c r="R976" t="str">
        <f t="shared" si="88"/>
        <v>indie rock</v>
      </c>
      <c r="S976" s="7">
        <f t="shared" si="89"/>
        <v>41412.208333333336</v>
      </c>
      <c r="T976" s="7">
        <f t="shared" si="90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P977">
        <f t="shared" si="86"/>
        <v>61.97</v>
      </c>
      <c r="Q977" t="str">
        <f t="shared" si="87"/>
        <v>theater</v>
      </c>
      <c r="R977" t="str">
        <f t="shared" si="88"/>
        <v>plays</v>
      </c>
      <c r="S977" s="7">
        <f t="shared" si="89"/>
        <v>42337.25</v>
      </c>
      <c r="T977" s="7">
        <f t="shared" si="90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P978">
        <f t="shared" si="86"/>
        <v>92.04</v>
      </c>
      <c r="Q978" t="str">
        <f t="shared" si="87"/>
        <v>theater</v>
      </c>
      <c r="R978" t="str">
        <f t="shared" si="88"/>
        <v>plays</v>
      </c>
      <c r="S978" s="7">
        <f t="shared" si="89"/>
        <v>40571.25</v>
      </c>
      <c r="T978" s="7">
        <f t="shared" si="90"/>
        <v>40577.25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P979">
        <f t="shared" si="86"/>
        <v>77.27</v>
      </c>
      <c r="Q979" t="str">
        <f t="shared" si="87"/>
        <v>food</v>
      </c>
      <c r="R979" t="str">
        <f t="shared" si="88"/>
        <v>food trucks</v>
      </c>
      <c r="S979" s="7">
        <f t="shared" si="89"/>
        <v>43138.25</v>
      </c>
      <c r="T979" s="7">
        <f t="shared" si="90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P980">
        <f t="shared" si="86"/>
        <v>93.92</v>
      </c>
      <c r="Q980" t="str">
        <f t="shared" si="87"/>
        <v>games</v>
      </c>
      <c r="R980" t="str">
        <f t="shared" si="88"/>
        <v>video games</v>
      </c>
      <c r="S980" s="7">
        <f t="shared" si="89"/>
        <v>42686.25</v>
      </c>
      <c r="T980" s="7">
        <f t="shared" si="90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P981">
        <f t="shared" si="86"/>
        <v>84.97</v>
      </c>
      <c r="Q981" t="str">
        <f t="shared" si="87"/>
        <v>theater</v>
      </c>
      <c r="R981" t="str">
        <f t="shared" si="88"/>
        <v>plays</v>
      </c>
      <c r="S981" s="7">
        <f t="shared" si="89"/>
        <v>42078.208333333328</v>
      </c>
      <c r="T981" s="7">
        <f t="shared" si="90"/>
        <v>42084.208333333328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P982">
        <f t="shared" si="86"/>
        <v>105.97</v>
      </c>
      <c r="Q982" t="str">
        <f t="shared" si="87"/>
        <v>publishing</v>
      </c>
      <c r="R982" t="str">
        <f t="shared" si="88"/>
        <v>nonfiction</v>
      </c>
      <c r="S982" s="7">
        <f t="shared" si="89"/>
        <v>42307.208333333328</v>
      </c>
      <c r="T982" s="7">
        <f t="shared" si="90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P983">
        <f t="shared" si="86"/>
        <v>36.97</v>
      </c>
      <c r="Q983" t="str">
        <f t="shared" si="87"/>
        <v>technology</v>
      </c>
      <c r="R983" t="str">
        <f t="shared" si="88"/>
        <v>web</v>
      </c>
      <c r="S983" s="7">
        <f t="shared" si="89"/>
        <v>43094.25</v>
      </c>
      <c r="T983" s="7">
        <f t="shared" si="90"/>
        <v>43127.25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P984">
        <f t="shared" si="86"/>
        <v>81.53</v>
      </c>
      <c r="Q984" t="str">
        <f t="shared" si="87"/>
        <v>film &amp; video</v>
      </c>
      <c r="R984" t="str">
        <f t="shared" si="88"/>
        <v>documentary</v>
      </c>
      <c r="S984" s="7">
        <f t="shared" si="89"/>
        <v>40743.208333333336</v>
      </c>
      <c r="T984" s="7">
        <f t="shared" si="90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P985">
        <f t="shared" si="86"/>
        <v>81</v>
      </c>
      <c r="Q985" t="str">
        <f t="shared" si="87"/>
        <v>film &amp; video</v>
      </c>
      <c r="R985" t="str">
        <f t="shared" si="88"/>
        <v>documentary</v>
      </c>
      <c r="S985" s="7">
        <f t="shared" si="89"/>
        <v>43681.208333333328</v>
      </c>
      <c r="T985" s="7">
        <f t="shared" si="90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P986">
        <f t="shared" si="86"/>
        <v>26.01</v>
      </c>
      <c r="Q986" t="str">
        <f t="shared" si="87"/>
        <v>theater</v>
      </c>
      <c r="R986" t="str">
        <f t="shared" si="88"/>
        <v>plays</v>
      </c>
      <c r="S986" s="7">
        <f t="shared" si="89"/>
        <v>43716.208333333328</v>
      </c>
      <c r="T986" s="7">
        <f t="shared" si="90"/>
        <v>43742.208333333328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P987">
        <f t="shared" si="86"/>
        <v>26</v>
      </c>
      <c r="Q987" t="str">
        <f t="shared" si="87"/>
        <v>music</v>
      </c>
      <c r="R987" t="str">
        <f t="shared" si="88"/>
        <v>rock</v>
      </c>
      <c r="S987" s="7">
        <f t="shared" si="89"/>
        <v>41614.25</v>
      </c>
      <c r="T987" s="7">
        <f t="shared" si="90"/>
        <v>41640.25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P988">
        <f t="shared" si="86"/>
        <v>34.17</v>
      </c>
      <c r="Q988" t="str">
        <f t="shared" si="87"/>
        <v>music</v>
      </c>
      <c r="R988" t="str">
        <f t="shared" si="88"/>
        <v>rock</v>
      </c>
      <c r="S988" s="7">
        <f t="shared" si="89"/>
        <v>40638.208333333336</v>
      </c>
      <c r="T988" s="7">
        <f t="shared" si="90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P989">
        <f t="shared" si="86"/>
        <v>28</v>
      </c>
      <c r="Q989" t="str">
        <f t="shared" si="87"/>
        <v>film &amp; video</v>
      </c>
      <c r="R989" t="str">
        <f t="shared" si="88"/>
        <v>documentary</v>
      </c>
      <c r="S989" s="7">
        <f t="shared" si="89"/>
        <v>42852.208333333328</v>
      </c>
      <c r="T989" s="7">
        <f t="shared" si="90"/>
        <v>42866.208333333328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P990">
        <f t="shared" si="86"/>
        <v>76.55</v>
      </c>
      <c r="Q990" t="str">
        <f t="shared" si="87"/>
        <v>publishing</v>
      </c>
      <c r="R990" t="str">
        <f t="shared" si="88"/>
        <v>radio &amp; podcasts</v>
      </c>
      <c r="S990" s="7">
        <f t="shared" si="89"/>
        <v>42686.25</v>
      </c>
      <c r="T990" s="7">
        <f t="shared" si="90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P991">
        <f t="shared" si="86"/>
        <v>53.05</v>
      </c>
      <c r="Q991" t="str">
        <f t="shared" si="87"/>
        <v>publishing</v>
      </c>
      <c r="R991" t="str">
        <f t="shared" si="88"/>
        <v>translations</v>
      </c>
      <c r="S991" s="7">
        <f t="shared" si="89"/>
        <v>43571.208333333328</v>
      </c>
      <c r="T991" s="7">
        <f t="shared" si="90"/>
        <v>43576.208333333328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P992">
        <f t="shared" si="86"/>
        <v>106.86</v>
      </c>
      <c r="Q992" t="str">
        <f t="shared" si="87"/>
        <v>film &amp; video</v>
      </c>
      <c r="R992" t="str">
        <f t="shared" si="88"/>
        <v>drama</v>
      </c>
      <c r="S992" s="7">
        <f t="shared" si="89"/>
        <v>42432.25</v>
      </c>
      <c r="T992" s="7">
        <f t="shared" si="90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P993">
        <f t="shared" si="86"/>
        <v>46.02</v>
      </c>
      <c r="Q993" t="str">
        <f t="shared" si="87"/>
        <v>music</v>
      </c>
      <c r="R993" t="str">
        <f t="shared" si="88"/>
        <v>rock</v>
      </c>
      <c r="S993" s="7">
        <f t="shared" si="89"/>
        <v>41907.208333333336</v>
      </c>
      <c r="T993" s="7">
        <f t="shared" si="90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P994">
        <f t="shared" si="86"/>
        <v>100.17</v>
      </c>
      <c r="Q994" t="str">
        <f t="shared" si="87"/>
        <v>film &amp; video</v>
      </c>
      <c r="R994" t="str">
        <f t="shared" si="88"/>
        <v>drama</v>
      </c>
      <c r="S994" s="7">
        <f t="shared" si="89"/>
        <v>43227.208333333328</v>
      </c>
      <c r="T994" s="7">
        <f t="shared" si="90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P995">
        <f t="shared" si="86"/>
        <v>101.44</v>
      </c>
      <c r="Q995" t="str">
        <f t="shared" si="87"/>
        <v>photography</v>
      </c>
      <c r="R995" t="str">
        <f t="shared" si="88"/>
        <v>photography books</v>
      </c>
      <c r="S995" s="7">
        <f t="shared" si="89"/>
        <v>42362.25</v>
      </c>
      <c r="T995" s="7">
        <f t="shared" si="90"/>
        <v>42379.25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P996">
        <f t="shared" si="86"/>
        <v>87.97</v>
      </c>
      <c r="Q996" t="str">
        <f t="shared" si="87"/>
        <v>publishing</v>
      </c>
      <c r="R996" t="str">
        <f t="shared" si="88"/>
        <v>translations</v>
      </c>
      <c r="S996" s="7">
        <f t="shared" si="89"/>
        <v>41929.208333333336</v>
      </c>
      <c r="T996" s="7">
        <f t="shared" si="90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P997">
        <f t="shared" si="86"/>
        <v>75</v>
      </c>
      <c r="Q997" t="str">
        <f t="shared" si="87"/>
        <v>food</v>
      </c>
      <c r="R997" t="str">
        <f t="shared" si="88"/>
        <v>food trucks</v>
      </c>
      <c r="S997" s="7">
        <f t="shared" si="89"/>
        <v>43408.208333333328</v>
      </c>
      <c r="T997" s="7">
        <f t="shared" si="90"/>
        <v>43437.25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P998">
        <f t="shared" si="86"/>
        <v>42.98</v>
      </c>
      <c r="Q998" t="str">
        <f t="shared" si="87"/>
        <v>theater</v>
      </c>
      <c r="R998" t="str">
        <f t="shared" si="88"/>
        <v>plays</v>
      </c>
      <c r="S998" s="7">
        <f t="shared" si="89"/>
        <v>41276.25</v>
      </c>
      <c r="T998" s="7">
        <f t="shared" si="90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P999">
        <f t="shared" si="86"/>
        <v>33.119999999999997</v>
      </c>
      <c r="Q999" t="str">
        <f t="shared" si="87"/>
        <v>theater</v>
      </c>
      <c r="R999" t="str">
        <f t="shared" si="88"/>
        <v>plays</v>
      </c>
      <c r="S999" s="7">
        <f t="shared" si="89"/>
        <v>41659.25</v>
      </c>
      <c r="T999" s="7">
        <f t="shared" si="90"/>
        <v>41664.25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P1000">
        <f t="shared" si="86"/>
        <v>101.13</v>
      </c>
      <c r="Q1000" t="str">
        <f t="shared" si="87"/>
        <v>music</v>
      </c>
      <c r="R1000" t="str">
        <f t="shared" si="88"/>
        <v>indie rock</v>
      </c>
      <c r="S1000" s="7">
        <f t="shared" si="89"/>
        <v>40220.25</v>
      </c>
      <c r="T1000" s="7">
        <f t="shared" si="90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P1001">
        <f t="shared" si="86"/>
        <v>55.99</v>
      </c>
      <c r="Q1001" t="str">
        <f t="shared" si="87"/>
        <v>food</v>
      </c>
      <c r="R1001" t="str">
        <f t="shared" si="88"/>
        <v>food trucks</v>
      </c>
      <c r="S1001" s="7">
        <f t="shared" si="89"/>
        <v>42550.208333333328</v>
      </c>
      <c r="T1001" s="7">
        <f t="shared" si="90"/>
        <v>42557.208333333328</v>
      </c>
    </row>
  </sheetData>
  <autoFilter ref="F1:F1001" xr:uid="{00000000-0001-0000-0000-000000000000}">
    <filterColumn colId="0">
      <filters>
        <filter val="successful"/>
      </filters>
    </filterColumn>
  </autoFilter>
  <conditionalFormatting sqref="O1:O1048576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F1:F1048576">
    <cfRule type="cellIs" dxfId="19" priority="1" operator="equal">
      <formula>"live"</formula>
    </cfRule>
    <cfRule type="cellIs" dxfId="18" priority="2" operator="equal">
      <formula>"successful"</formula>
    </cfRule>
    <cfRule type="cellIs" dxfId="17" priority="3" operator="equal">
      <formula>"failed"</formula>
    </cfRule>
    <cfRule type="cellIs" dxfId="16" priority="4" operator="equal">
      <formula>"canceled"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E709-8BDE-41B7-905B-B8ABA43D9FA4}">
  <dimension ref="A1:H12"/>
  <sheetViews>
    <sheetView workbookViewId="0">
      <selection activeCell="D11" sqref="D11"/>
    </sheetView>
  </sheetViews>
  <sheetFormatPr defaultRowHeight="15.75" x14ac:dyDescent="0.25"/>
  <cols>
    <col min="1" max="1" width="13.625" bestFit="1" customWidth="1"/>
    <col min="2" max="2" width="16.125" bestFit="1" customWidth="1"/>
    <col min="3" max="3" width="12.125" bestFit="1" customWidth="1"/>
    <col min="4" max="4" width="14.875" bestFit="1" customWidth="1"/>
    <col min="5" max="5" width="11.625" bestFit="1" customWidth="1"/>
    <col min="6" max="6" width="19.25" bestFit="1" customWidth="1"/>
    <col min="7" max="7" width="15.25" bestFit="1" customWidth="1"/>
    <col min="8" max="8" width="18" bestFit="1" customWidth="1"/>
  </cols>
  <sheetData>
    <row r="1" spans="1:8" x14ac:dyDescent="0.25">
      <c r="A1" t="s">
        <v>2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COUNTIFS(Crowdfunding!$F:$F,"successful", Crowdfunding!$D:$D, "&lt;1000")</f>
        <v>30</v>
      </c>
      <c r="C2">
        <f>COUNTIFS(Crowdfunding!$F:$F,"failed", Crowdfunding!$D:$D, "&lt;1000")</f>
        <v>20</v>
      </c>
      <c r="D2">
        <f>COUNTIFS(Crowdfunding!$F:$F,"canceled", Crowdfunding!$D:$D, "&lt;1000")</f>
        <v>1</v>
      </c>
      <c r="E2">
        <f>SUM(B2,C2,D2)</f>
        <v>51</v>
      </c>
      <c r="F2" s="9">
        <f>(E2/B2)/100</f>
        <v>1.7000000000000001E-2</v>
      </c>
      <c r="G2" s="9">
        <f>(E2/C2)/100</f>
        <v>2.5499999999999998E-2</v>
      </c>
      <c r="H2" s="9">
        <f>(E2/D2)/100</f>
        <v>0.51</v>
      </c>
    </row>
    <row r="3" spans="1:8" x14ac:dyDescent="0.25">
      <c r="A3" t="s">
        <v>2095</v>
      </c>
      <c r="B3">
        <f>COUNTIFS(Crowdfunding!$F:$F,"successful",Crowdfunding!$D:$D,"&gt;=1000.&lt;=4999")</f>
        <v>0</v>
      </c>
      <c r="C3">
        <f>COUNTIFS(Crowdfunding!$F:$F,"failed", Crowdfunding!$D:$D, "&lt;1000")</f>
        <v>20</v>
      </c>
      <c r="E3">
        <f t="shared" ref="E3:E12" si="0">SUM(B3,C3,D3)</f>
        <v>20</v>
      </c>
      <c r="F3" s="9" t="e">
        <f t="shared" ref="F3:F12" si="1">(E3/B3)/100</f>
        <v>#DIV/0!</v>
      </c>
      <c r="G3" s="9">
        <f t="shared" ref="G3:G12" si="2">(E3/C3)/100</f>
        <v>0.01</v>
      </c>
      <c r="H3" s="9" t="e">
        <f t="shared" ref="H3:H12" si="3">(E3/D3)/100</f>
        <v>#DIV/0!</v>
      </c>
    </row>
    <row r="4" spans="1:8" x14ac:dyDescent="0.25">
      <c r="A4" t="s">
        <v>2096</v>
      </c>
      <c r="B4">
        <f>COUNTIFS(Crowdfunding!$F:$F,"successful", Crowdfunding!$D:$D, "&lt;1000")</f>
        <v>30</v>
      </c>
      <c r="C4">
        <f>COUNTIFS(Crowdfunding!$F:$F,"failed", Crowdfunding!$D:$D, "&lt;1000")</f>
        <v>20</v>
      </c>
      <c r="E4">
        <f t="shared" si="0"/>
        <v>50</v>
      </c>
      <c r="F4" s="9">
        <f t="shared" si="1"/>
        <v>1.6666666666666666E-2</v>
      </c>
      <c r="G4" s="9">
        <f t="shared" si="2"/>
        <v>2.5000000000000001E-2</v>
      </c>
      <c r="H4" s="9" t="e">
        <f t="shared" si="3"/>
        <v>#DIV/0!</v>
      </c>
    </row>
    <row r="5" spans="1:8" x14ac:dyDescent="0.25">
      <c r="A5" t="s">
        <v>2097</v>
      </c>
      <c r="B5">
        <f>COUNTIFS(Crowdfunding!$F:$F,"successful", Crowdfunding!$D:$D, "&lt;1000")</f>
        <v>30</v>
      </c>
      <c r="C5">
        <f>COUNTIFS(Crowdfunding!$F:$F,"failed", Crowdfunding!$D:$D, "&lt;1000")</f>
        <v>20</v>
      </c>
      <c r="E5">
        <f t="shared" si="0"/>
        <v>50</v>
      </c>
      <c r="F5" s="9">
        <f t="shared" si="1"/>
        <v>1.6666666666666666E-2</v>
      </c>
      <c r="G5" s="9">
        <f t="shared" si="2"/>
        <v>2.5000000000000001E-2</v>
      </c>
      <c r="H5" s="9" t="e">
        <f t="shared" si="3"/>
        <v>#DIV/0!</v>
      </c>
    </row>
    <row r="6" spans="1:8" x14ac:dyDescent="0.25">
      <c r="A6" t="s">
        <v>2098</v>
      </c>
      <c r="B6">
        <f>COUNTIFS(Crowdfunding!$F:$F,"successful", Crowdfunding!$D:$D, "&lt;1000")</f>
        <v>30</v>
      </c>
      <c r="C6">
        <f>COUNTIFS(Crowdfunding!$F:$F,"failed", Crowdfunding!$D:$D, "&lt;1000")</f>
        <v>20</v>
      </c>
      <c r="E6">
        <f t="shared" si="0"/>
        <v>50</v>
      </c>
      <c r="F6" s="9">
        <f t="shared" si="1"/>
        <v>1.6666666666666666E-2</v>
      </c>
      <c r="G6" s="9">
        <f t="shared" si="2"/>
        <v>2.5000000000000001E-2</v>
      </c>
      <c r="H6" s="9" t="e">
        <f t="shared" si="3"/>
        <v>#DIV/0!</v>
      </c>
    </row>
    <row r="7" spans="1:8" x14ac:dyDescent="0.25">
      <c r="A7" t="s">
        <v>2099</v>
      </c>
      <c r="B7">
        <f>COUNTIFS(Crowdfunding!$F:$F,"successful", Crowdfunding!$D:$D, "&lt;1000")</f>
        <v>30</v>
      </c>
      <c r="C7">
        <f>COUNTIFS(Crowdfunding!$F:$F,"failed", Crowdfunding!$D:$D, "&lt;1000")</f>
        <v>20</v>
      </c>
      <c r="E7">
        <f t="shared" si="0"/>
        <v>50</v>
      </c>
      <c r="F7" s="9">
        <f t="shared" si="1"/>
        <v>1.6666666666666666E-2</v>
      </c>
      <c r="G7" s="9">
        <f t="shared" si="2"/>
        <v>2.5000000000000001E-2</v>
      </c>
      <c r="H7" s="9" t="e">
        <f t="shared" si="3"/>
        <v>#DIV/0!</v>
      </c>
    </row>
    <row r="8" spans="1:8" x14ac:dyDescent="0.25">
      <c r="A8" t="s">
        <v>2100</v>
      </c>
      <c r="B8">
        <f>COUNTIFS(Crowdfunding!$F:$F,"successful", Crowdfunding!$D:$D, "&lt;1000")</f>
        <v>30</v>
      </c>
      <c r="C8">
        <f>COUNTIFS(Crowdfunding!$F:$F,"failed", Crowdfunding!$D:$D, "&lt;1000")</f>
        <v>20</v>
      </c>
      <c r="E8">
        <f t="shared" si="0"/>
        <v>50</v>
      </c>
      <c r="F8" s="9">
        <f t="shared" si="1"/>
        <v>1.6666666666666666E-2</v>
      </c>
      <c r="G8" s="9">
        <f t="shared" si="2"/>
        <v>2.5000000000000001E-2</v>
      </c>
      <c r="H8" s="9" t="e">
        <f t="shared" si="3"/>
        <v>#DIV/0!</v>
      </c>
    </row>
    <row r="9" spans="1:8" x14ac:dyDescent="0.25">
      <c r="A9" t="s">
        <v>2101</v>
      </c>
      <c r="B9">
        <f>COUNTIFS(Crowdfunding!$F:$F,"successful", Crowdfunding!$D:$D, "&lt;1000")</f>
        <v>30</v>
      </c>
      <c r="C9">
        <f>COUNTIFS(Crowdfunding!$F:$F,"failed", Crowdfunding!$D:$D, "&lt;1000")</f>
        <v>20</v>
      </c>
      <c r="E9">
        <f t="shared" si="0"/>
        <v>50</v>
      </c>
      <c r="F9" s="9">
        <f t="shared" si="1"/>
        <v>1.6666666666666666E-2</v>
      </c>
      <c r="G9" s="9">
        <f t="shared" si="2"/>
        <v>2.5000000000000001E-2</v>
      </c>
      <c r="H9" s="9" t="e">
        <f t="shared" si="3"/>
        <v>#DIV/0!</v>
      </c>
    </row>
    <row r="10" spans="1:8" x14ac:dyDescent="0.25">
      <c r="A10" t="s">
        <v>2102</v>
      </c>
      <c r="B10">
        <f>COUNTIFS(Crowdfunding!$F:$F,"successful", Crowdfunding!$D:$D, "&lt;1000")</f>
        <v>30</v>
      </c>
      <c r="C10">
        <f>COUNTIFS(Crowdfunding!$F:$F,"failed", Crowdfunding!$D:$D, "&lt;1000")</f>
        <v>20</v>
      </c>
      <c r="E10">
        <f t="shared" si="0"/>
        <v>50</v>
      </c>
      <c r="F10" s="9">
        <f t="shared" si="1"/>
        <v>1.6666666666666666E-2</v>
      </c>
      <c r="G10" s="9">
        <f t="shared" si="2"/>
        <v>2.5000000000000001E-2</v>
      </c>
      <c r="H10" s="9" t="e">
        <f t="shared" si="3"/>
        <v>#DIV/0!</v>
      </c>
    </row>
    <row r="11" spans="1:8" x14ac:dyDescent="0.25">
      <c r="A11" t="s">
        <v>2103</v>
      </c>
      <c r="B11">
        <f>COUNTIFS(Crowdfunding!$F:$F,"successful", Crowdfunding!$D:$D, "&lt;1000")</f>
        <v>30</v>
      </c>
      <c r="C11">
        <f>COUNTIFS(Crowdfunding!$F:$F,"failed", Crowdfunding!$D:$D, "&lt;1000")</f>
        <v>20</v>
      </c>
      <c r="E11">
        <f t="shared" si="0"/>
        <v>50</v>
      </c>
      <c r="F11" s="9">
        <f t="shared" si="1"/>
        <v>1.6666666666666666E-2</v>
      </c>
      <c r="G11" s="9">
        <f t="shared" si="2"/>
        <v>2.5000000000000001E-2</v>
      </c>
      <c r="H11" s="9" t="e">
        <f t="shared" si="3"/>
        <v>#DIV/0!</v>
      </c>
    </row>
    <row r="12" spans="1:8" x14ac:dyDescent="0.25">
      <c r="A12" t="s">
        <v>2094</v>
      </c>
      <c r="B12">
        <f>COUNTIFS(Crowdfunding!$F:$F,"successful", Crowdfunding!$D:$D, "&gt;=50000")</f>
        <v>114</v>
      </c>
      <c r="C12">
        <f>COUNTIFS(Crowdfunding!$F:$F,"failed", Crowdfunding!$D:$D, "&gt;=50000")</f>
        <v>163</v>
      </c>
      <c r="D12">
        <f>COUNTIFS(Crowdfunding!$F:$F,"canceled", Crowdfunding!$D:$D, "&gt;=50000")</f>
        <v>28</v>
      </c>
      <c r="E12">
        <f t="shared" si="0"/>
        <v>305</v>
      </c>
      <c r="F12" s="9">
        <f t="shared" si="1"/>
        <v>2.6754385964912281E-2</v>
      </c>
      <c r="G12" s="9">
        <f t="shared" si="2"/>
        <v>1.8711656441717791E-2</v>
      </c>
      <c r="H12" s="9">
        <f t="shared" si="3"/>
        <v>0.10892857142857143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674E-990C-4B10-AA25-735BA54EA6FE}">
  <dimension ref="A1:N566"/>
  <sheetViews>
    <sheetView tabSelected="1" workbookViewId="0">
      <selection activeCell="H7" sqref="H7"/>
    </sheetView>
  </sheetViews>
  <sheetFormatPr defaultRowHeight="15.75" x14ac:dyDescent="0.25"/>
  <sheetData>
    <row r="1" spans="1:14" x14ac:dyDescent="0.25">
      <c r="A1" s="1" t="s">
        <v>4</v>
      </c>
      <c r="B1" s="1" t="s">
        <v>5</v>
      </c>
      <c r="D1" s="1" t="s">
        <v>4</v>
      </c>
      <c r="E1" s="1" t="s">
        <v>5</v>
      </c>
      <c r="I1" t="s">
        <v>2104</v>
      </c>
      <c r="J1" t="s">
        <v>2105</v>
      </c>
      <c r="K1" t="s">
        <v>2106</v>
      </c>
      <c r="L1" t="s">
        <v>2107</v>
      </c>
      <c r="M1" t="s">
        <v>2108</v>
      </c>
      <c r="N1" t="s">
        <v>2109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AVERAGE(B:B)</f>
        <v>851.14690265486729</v>
      </c>
      <c r="J2">
        <f>MEDIAN(B:B)</f>
        <v>201</v>
      </c>
      <c r="K2">
        <f>MAX(B:B)</f>
        <v>7295</v>
      </c>
      <c r="L2">
        <f>MIN(B:B)</f>
        <v>16</v>
      </c>
      <c r="M2">
        <f>_xlfn.VAR.P(B:B)</f>
        <v>1603373.7324019109</v>
      </c>
      <c r="N2">
        <f>_xlfn.STDEV.P(B:B)</f>
        <v>1266.2439466397898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AVERAGE(E:E)</f>
        <v>565.1591448931116</v>
      </c>
      <c r="J3">
        <f>MEDIAN(E:E)</f>
        <v>117</v>
      </c>
      <c r="K3">
        <f>MAX(E:E)</f>
        <v>6080</v>
      </c>
      <c r="L3">
        <f>MIN(E:E)</f>
        <v>0</v>
      </c>
      <c r="M3">
        <f>_xlfn.VAR.P(E:E)</f>
        <v>843230.83690568211</v>
      </c>
      <c r="N3">
        <f>_xlfn.STDEV.P(E:E)</f>
        <v>918.27601346527729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  <c r="H5" t="s">
        <v>2110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  <c r="H6" t="s">
        <v>2111</v>
      </c>
    </row>
    <row r="7" spans="1:14" x14ac:dyDescent="0.25">
      <c r="A7" t="s">
        <v>20</v>
      </c>
      <c r="B7">
        <v>98</v>
      </c>
      <c r="D7" t="s">
        <v>14</v>
      </c>
      <c r="E7">
        <v>27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74</v>
      </c>
      <c r="E11">
        <v>135</v>
      </c>
    </row>
    <row r="12" spans="1:14" x14ac:dyDescent="0.25">
      <c r="A12" t="s">
        <v>20</v>
      </c>
      <c r="B12">
        <v>142</v>
      </c>
      <c r="D12" t="s">
        <v>14</v>
      </c>
      <c r="E12">
        <v>674</v>
      </c>
    </row>
    <row r="13" spans="1:14" x14ac:dyDescent="0.25">
      <c r="A13" t="s">
        <v>20</v>
      </c>
      <c r="B13">
        <v>2673</v>
      </c>
      <c r="D13" t="s">
        <v>14</v>
      </c>
      <c r="E13">
        <v>558</v>
      </c>
    </row>
    <row r="14" spans="1:14" x14ac:dyDescent="0.25">
      <c r="A14" t="s">
        <v>20</v>
      </c>
      <c r="B14">
        <v>163</v>
      </c>
      <c r="D14" t="s">
        <v>74</v>
      </c>
      <c r="E14">
        <v>1480</v>
      </c>
    </row>
    <row r="15" spans="1:14" x14ac:dyDescent="0.25">
      <c r="A15" t="s">
        <v>20</v>
      </c>
      <c r="B15">
        <v>2220</v>
      </c>
      <c r="D15" t="s">
        <v>14</v>
      </c>
      <c r="E15">
        <v>15</v>
      </c>
    </row>
    <row r="16" spans="1:14" x14ac:dyDescent="0.25">
      <c r="A16" t="s">
        <v>20</v>
      </c>
      <c r="B16">
        <v>1606</v>
      </c>
      <c r="D16" t="s">
        <v>14</v>
      </c>
      <c r="E16">
        <v>2307</v>
      </c>
    </row>
    <row r="17" spans="1:5" x14ac:dyDescent="0.25">
      <c r="A17" t="s">
        <v>20</v>
      </c>
      <c r="B17">
        <v>129</v>
      </c>
      <c r="D17" t="s">
        <v>14</v>
      </c>
      <c r="E17">
        <v>88</v>
      </c>
    </row>
    <row r="18" spans="1:5" x14ac:dyDescent="0.25">
      <c r="A18" t="s">
        <v>20</v>
      </c>
      <c r="B18">
        <v>226</v>
      </c>
      <c r="D18" t="s">
        <v>14</v>
      </c>
      <c r="E18">
        <v>48</v>
      </c>
    </row>
    <row r="19" spans="1:5" x14ac:dyDescent="0.25">
      <c r="A19" t="s">
        <v>20</v>
      </c>
      <c r="B19">
        <v>5419</v>
      </c>
      <c r="D19" t="s">
        <v>14</v>
      </c>
      <c r="E19">
        <v>1</v>
      </c>
    </row>
    <row r="20" spans="1:5" x14ac:dyDescent="0.25">
      <c r="A20" t="s">
        <v>20</v>
      </c>
      <c r="B20">
        <v>165</v>
      </c>
      <c r="D20" t="s">
        <v>14</v>
      </c>
      <c r="E20">
        <v>1467</v>
      </c>
    </row>
    <row r="21" spans="1:5" x14ac:dyDescent="0.25">
      <c r="A21" t="s">
        <v>20</v>
      </c>
      <c r="B21">
        <v>1965</v>
      </c>
      <c r="D21" t="s">
        <v>14</v>
      </c>
      <c r="E21">
        <v>75</v>
      </c>
    </row>
    <row r="22" spans="1:5" x14ac:dyDescent="0.25">
      <c r="A22" t="s">
        <v>20</v>
      </c>
      <c r="B22">
        <v>16</v>
      </c>
      <c r="D22" t="s">
        <v>14</v>
      </c>
      <c r="E22">
        <v>120</v>
      </c>
    </row>
    <row r="23" spans="1:5" x14ac:dyDescent="0.25">
      <c r="A23" t="s">
        <v>20</v>
      </c>
      <c r="B23">
        <v>107</v>
      </c>
      <c r="D23" t="s">
        <v>14</v>
      </c>
      <c r="E23">
        <v>2253</v>
      </c>
    </row>
    <row r="24" spans="1:5" x14ac:dyDescent="0.25">
      <c r="A24" t="s">
        <v>20</v>
      </c>
      <c r="B24">
        <v>134</v>
      </c>
      <c r="D24" t="s">
        <v>14</v>
      </c>
      <c r="E24">
        <v>5</v>
      </c>
    </row>
    <row r="25" spans="1:5" x14ac:dyDescent="0.25">
      <c r="A25" t="s">
        <v>20</v>
      </c>
      <c r="B25">
        <v>198</v>
      </c>
      <c r="D25" t="s">
        <v>14</v>
      </c>
      <c r="E25">
        <v>38</v>
      </c>
    </row>
    <row r="26" spans="1:5" x14ac:dyDescent="0.25">
      <c r="A26" t="s">
        <v>20</v>
      </c>
      <c r="B26">
        <v>111</v>
      </c>
      <c r="D26" t="s">
        <v>14</v>
      </c>
      <c r="E26">
        <v>12</v>
      </c>
    </row>
    <row r="27" spans="1:5" x14ac:dyDescent="0.25">
      <c r="A27" t="s">
        <v>20</v>
      </c>
      <c r="B27">
        <v>222</v>
      </c>
      <c r="D27" t="s">
        <v>74</v>
      </c>
      <c r="E27">
        <v>17</v>
      </c>
    </row>
    <row r="28" spans="1:5" x14ac:dyDescent="0.25">
      <c r="A28" t="s">
        <v>20</v>
      </c>
      <c r="B28">
        <v>6212</v>
      </c>
      <c r="D28" t="s">
        <v>14</v>
      </c>
      <c r="E28">
        <v>1684</v>
      </c>
    </row>
    <row r="29" spans="1:5" x14ac:dyDescent="0.25">
      <c r="A29" t="s">
        <v>20</v>
      </c>
      <c r="B29">
        <v>98</v>
      </c>
      <c r="D29" t="s">
        <v>14</v>
      </c>
      <c r="E29">
        <v>56</v>
      </c>
    </row>
    <row r="30" spans="1:5" x14ac:dyDescent="0.25">
      <c r="A30" t="s">
        <v>20</v>
      </c>
      <c r="B30">
        <v>92</v>
      </c>
      <c r="D30" t="s">
        <v>14</v>
      </c>
      <c r="E30">
        <v>838</v>
      </c>
    </row>
    <row r="31" spans="1:5" x14ac:dyDescent="0.25">
      <c r="A31" t="s">
        <v>20</v>
      </c>
      <c r="B31">
        <v>149</v>
      </c>
      <c r="D31" t="s">
        <v>14</v>
      </c>
      <c r="E31">
        <v>1000</v>
      </c>
    </row>
    <row r="32" spans="1:5" x14ac:dyDescent="0.25">
      <c r="A32" t="s">
        <v>20</v>
      </c>
      <c r="B32">
        <v>2431</v>
      </c>
      <c r="D32" t="s">
        <v>14</v>
      </c>
      <c r="E32">
        <v>1482</v>
      </c>
    </row>
    <row r="33" spans="1:5" x14ac:dyDescent="0.25">
      <c r="A33" t="s">
        <v>20</v>
      </c>
      <c r="B33">
        <v>303</v>
      </c>
      <c r="D33" t="s">
        <v>14</v>
      </c>
      <c r="E33">
        <v>106</v>
      </c>
    </row>
    <row r="34" spans="1:5" x14ac:dyDescent="0.25">
      <c r="A34" t="s">
        <v>20</v>
      </c>
      <c r="B34">
        <v>209</v>
      </c>
      <c r="D34" t="s">
        <v>14</v>
      </c>
      <c r="E34">
        <v>679</v>
      </c>
    </row>
    <row r="35" spans="1:5" x14ac:dyDescent="0.25">
      <c r="A35" t="s">
        <v>20</v>
      </c>
      <c r="B35">
        <v>131</v>
      </c>
      <c r="D35" t="s">
        <v>74</v>
      </c>
      <c r="E35">
        <v>610</v>
      </c>
    </row>
    <row r="36" spans="1:5" x14ac:dyDescent="0.25">
      <c r="A36" t="s">
        <v>20</v>
      </c>
      <c r="B36">
        <v>164</v>
      </c>
      <c r="D36" t="s">
        <v>14</v>
      </c>
      <c r="E36">
        <v>1220</v>
      </c>
    </row>
    <row r="37" spans="1:5" x14ac:dyDescent="0.25">
      <c r="A37" t="s">
        <v>20</v>
      </c>
      <c r="B37">
        <v>201</v>
      </c>
      <c r="D37" t="s">
        <v>14</v>
      </c>
      <c r="E37">
        <v>1</v>
      </c>
    </row>
    <row r="38" spans="1:5" x14ac:dyDescent="0.25">
      <c r="A38" t="s">
        <v>20</v>
      </c>
      <c r="B38">
        <v>211</v>
      </c>
      <c r="D38" t="s">
        <v>14</v>
      </c>
      <c r="E38">
        <v>37</v>
      </c>
    </row>
    <row r="39" spans="1:5" x14ac:dyDescent="0.25">
      <c r="A39" t="s">
        <v>20</v>
      </c>
      <c r="B39">
        <v>128</v>
      </c>
      <c r="D39" t="s">
        <v>14</v>
      </c>
      <c r="E39">
        <v>60</v>
      </c>
    </row>
    <row r="40" spans="1:5" x14ac:dyDescent="0.25">
      <c r="A40" t="s">
        <v>20</v>
      </c>
      <c r="B40">
        <v>1600</v>
      </c>
      <c r="D40" t="s">
        <v>14</v>
      </c>
      <c r="E40">
        <v>296</v>
      </c>
    </row>
    <row r="41" spans="1:5" x14ac:dyDescent="0.25">
      <c r="A41" t="s">
        <v>20</v>
      </c>
      <c r="B41">
        <v>249</v>
      </c>
      <c r="D41" t="s">
        <v>14</v>
      </c>
      <c r="E41">
        <v>3304</v>
      </c>
    </row>
    <row r="42" spans="1:5" x14ac:dyDescent="0.25">
      <c r="A42" t="s">
        <v>20</v>
      </c>
      <c r="B42">
        <v>236</v>
      </c>
      <c r="D42" t="s">
        <v>14</v>
      </c>
      <c r="E42">
        <v>73</v>
      </c>
    </row>
    <row r="43" spans="1:5" x14ac:dyDescent="0.25">
      <c r="A43" t="s">
        <v>20</v>
      </c>
      <c r="B43">
        <v>4065</v>
      </c>
      <c r="D43" t="s">
        <v>14</v>
      </c>
      <c r="E43">
        <v>3387</v>
      </c>
    </row>
    <row r="44" spans="1:5" x14ac:dyDescent="0.25">
      <c r="A44" t="s">
        <v>20</v>
      </c>
      <c r="B44">
        <v>246</v>
      </c>
      <c r="D44" t="s">
        <v>14</v>
      </c>
      <c r="E44">
        <v>662</v>
      </c>
    </row>
    <row r="45" spans="1:5" x14ac:dyDescent="0.25">
      <c r="A45" t="s">
        <v>20</v>
      </c>
      <c r="B45">
        <v>2475</v>
      </c>
      <c r="D45" t="s">
        <v>14</v>
      </c>
      <c r="E45">
        <v>774</v>
      </c>
    </row>
    <row r="46" spans="1:5" x14ac:dyDescent="0.25">
      <c r="A46" t="s">
        <v>20</v>
      </c>
      <c r="B46">
        <v>76</v>
      </c>
      <c r="D46" t="s">
        <v>14</v>
      </c>
      <c r="E46">
        <v>672</v>
      </c>
    </row>
    <row r="47" spans="1:5" x14ac:dyDescent="0.25">
      <c r="A47" t="s">
        <v>20</v>
      </c>
      <c r="B47">
        <v>54</v>
      </c>
      <c r="D47" t="s">
        <v>74</v>
      </c>
      <c r="E47">
        <v>532</v>
      </c>
    </row>
    <row r="48" spans="1:5" x14ac:dyDescent="0.25">
      <c r="A48" t="s">
        <v>20</v>
      </c>
      <c r="B48">
        <v>88</v>
      </c>
      <c r="D48" t="s">
        <v>74</v>
      </c>
      <c r="E48">
        <v>55</v>
      </c>
    </row>
    <row r="49" spans="1:5" x14ac:dyDescent="0.25">
      <c r="A49" t="s">
        <v>20</v>
      </c>
      <c r="B49">
        <v>85</v>
      </c>
      <c r="D49" t="s">
        <v>14</v>
      </c>
      <c r="E49">
        <v>940</v>
      </c>
    </row>
    <row r="50" spans="1:5" x14ac:dyDescent="0.25">
      <c r="A50" t="s">
        <v>20</v>
      </c>
      <c r="B50">
        <v>170</v>
      </c>
      <c r="D50" t="s">
        <v>14</v>
      </c>
      <c r="E50">
        <v>117</v>
      </c>
    </row>
    <row r="51" spans="1:5" x14ac:dyDescent="0.25">
      <c r="A51" t="s">
        <v>20</v>
      </c>
      <c r="B51">
        <v>330</v>
      </c>
      <c r="D51" t="s">
        <v>74</v>
      </c>
      <c r="E51">
        <v>58</v>
      </c>
    </row>
    <row r="52" spans="1:5" x14ac:dyDescent="0.25">
      <c r="A52" t="s">
        <v>20</v>
      </c>
      <c r="B52">
        <v>127</v>
      </c>
      <c r="D52" t="s">
        <v>14</v>
      </c>
      <c r="E52">
        <v>115</v>
      </c>
    </row>
    <row r="53" spans="1:5" x14ac:dyDescent="0.25">
      <c r="A53" t="s">
        <v>20</v>
      </c>
      <c r="B53">
        <v>411</v>
      </c>
      <c r="D53" t="s">
        <v>14</v>
      </c>
      <c r="E53">
        <v>326</v>
      </c>
    </row>
    <row r="54" spans="1:5" x14ac:dyDescent="0.25">
      <c r="A54" t="s">
        <v>20</v>
      </c>
      <c r="B54">
        <v>180</v>
      </c>
      <c r="D54" t="s">
        <v>74</v>
      </c>
      <c r="E54">
        <v>51</v>
      </c>
    </row>
    <row r="55" spans="1:5" x14ac:dyDescent="0.25">
      <c r="A55" t="s">
        <v>20</v>
      </c>
      <c r="B55">
        <v>374</v>
      </c>
      <c r="D55" t="s">
        <v>14</v>
      </c>
      <c r="E55">
        <v>1</v>
      </c>
    </row>
    <row r="56" spans="1:5" x14ac:dyDescent="0.25">
      <c r="A56" t="s">
        <v>20</v>
      </c>
      <c r="B56">
        <v>71</v>
      </c>
      <c r="D56" t="s">
        <v>14</v>
      </c>
      <c r="E56">
        <v>1467</v>
      </c>
    </row>
    <row r="57" spans="1:5" x14ac:dyDescent="0.25">
      <c r="A57" t="s">
        <v>20</v>
      </c>
      <c r="B57">
        <v>203</v>
      </c>
      <c r="D57" t="s">
        <v>14</v>
      </c>
      <c r="E57">
        <v>5681</v>
      </c>
    </row>
    <row r="58" spans="1:5" x14ac:dyDescent="0.25">
      <c r="A58" t="s">
        <v>20</v>
      </c>
      <c r="B58">
        <v>113</v>
      </c>
      <c r="D58" t="s">
        <v>14</v>
      </c>
      <c r="E58">
        <v>1059</v>
      </c>
    </row>
    <row r="59" spans="1:5" x14ac:dyDescent="0.25">
      <c r="A59" t="s">
        <v>20</v>
      </c>
      <c r="B59">
        <v>96</v>
      </c>
      <c r="D59" t="s">
        <v>14</v>
      </c>
      <c r="E59">
        <v>1194</v>
      </c>
    </row>
    <row r="60" spans="1:5" x14ac:dyDescent="0.25">
      <c r="A60" t="s">
        <v>20</v>
      </c>
      <c r="B60">
        <v>498</v>
      </c>
      <c r="D60" t="s">
        <v>74</v>
      </c>
      <c r="E60">
        <v>379</v>
      </c>
    </row>
    <row r="61" spans="1:5" x14ac:dyDescent="0.25">
      <c r="A61" t="s">
        <v>20</v>
      </c>
      <c r="B61">
        <v>180</v>
      </c>
      <c r="D61" t="s">
        <v>14</v>
      </c>
      <c r="E61">
        <v>30</v>
      </c>
    </row>
    <row r="62" spans="1:5" x14ac:dyDescent="0.25">
      <c r="A62" t="s">
        <v>20</v>
      </c>
      <c r="B62">
        <v>27</v>
      </c>
      <c r="D62" t="s">
        <v>14</v>
      </c>
      <c r="E62">
        <v>75</v>
      </c>
    </row>
    <row r="63" spans="1:5" x14ac:dyDescent="0.25">
      <c r="A63" t="s">
        <v>20</v>
      </c>
      <c r="B63">
        <v>2331</v>
      </c>
      <c r="D63" t="s">
        <v>14</v>
      </c>
      <c r="E63">
        <v>955</v>
      </c>
    </row>
    <row r="64" spans="1:5" x14ac:dyDescent="0.25">
      <c r="A64" t="s">
        <v>20</v>
      </c>
      <c r="B64">
        <v>113</v>
      </c>
      <c r="D64" t="s">
        <v>14</v>
      </c>
      <c r="E64">
        <v>67</v>
      </c>
    </row>
    <row r="65" spans="1:5" x14ac:dyDescent="0.25">
      <c r="A65" t="s">
        <v>20</v>
      </c>
      <c r="B65">
        <v>164</v>
      </c>
      <c r="D65" t="s">
        <v>14</v>
      </c>
      <c r="E65">
        <v>5</v>
      </c>
    </row>
    <row r="66" spans="1:5" x14ac:dyDescent="0.25">
      <c r="A66" t="s">
        <v>20</v>
      </c>
      <c r="B66">
        <v>164</v>
      </c>
      <c r="D66" t="s">
        <v>14</v>
      </c>
      <c r="E66">
        <v>26</v>
      </c>
    </row>
    <row r="67" spans="1:5" x14ac:dyDescent="0.25">
      <c r="A67" t="s">
        <v>20</v>
      </c>
      <c r="B67">
        <v>336</v>
      </c>
      <c r="D67" t="s">
        <v>14</v>
      </c>
      <c r="E67">
        <v>1130</v>
      </c>
    </row>
    <row r="68" spans="1:5" x14ac:dyDescent="0.25">
      <c r="A68" t="s">
        <v>20</v>
      </c>
      <c r="B68">
        <v>1917</v>
      </c>
      <c r="D68" t="s">
        <v>14</v>
      </c>
      <c r="E68">
        <v>782</v>
      </c>
    </row>
    <row r="69" spans="1:5" x14ac:dyDescent="0.25">
      <c r="A69" t="s">
        <v>20</v>
      </c>
      <c r="B69">
        <v>95</v>
      </c>
      <c r="D69" t="s">
        <v>14</v>
      </c>
      <c r="E69">
        <v>210</v>
      </c>
    </row>
    <row r="70" spans="1:5" x14ac:dyDescent="0.25">
      <c r="A70" t="s">
        <v>20</v>
      </c>
      <c r="B70">
        <v>147</v>
      </c>
      <c r="D70" t="s">
        <v>14</v>
      </c>
      <c r="E70">
        <v>136</v>
      </c>
    </row>
    <row r="71" spans="1:5" x14ac:dyDescent="0.25">
      <c r="A71" t="s">
        <v>20</v>
      </c>
      <c r="B71">
        <v>86</v>
      </c>
      <c r="D71" t="s">
        <v>14</v>
      </c>
      <c r="E71">
        <v>86</v>
      </c>
    </row>
    <row r="72" spans="1:5" x14ac:dyDescent="0.25">
      <c r="A72" t="s">
        <v>20</v>
      </c>
      <c r="B72">
        <v>83</v>
      </c>
      <c r="D72" t="s">
        <v>14</v>
      </c>
      <c r="E72">
        <v>19</v>
      </c>
    </row>
    <row r="73" spans="1:5" x14ac:dyDescent="0.25">
      <c r="A73" t="s">
        <v>20</v>
      </c>
      <c r="B73">
        <v>676</v>
      </c>
      <c r="D73" t="s">
        <v>14</v>
      </c>
      <c r="E73">
        <v>886</v>
      </c>
    </row>
    <row r="74" spans="1:5" x14ac:dyDescent="0.25">
      <c r="A74" t="s">
        <v>20</v>
      </c>
      <c r="B74">
        <v>361</v>
      </c>
      <c r="D74" t="s">
        <v>14</v>
      </c>
      <c r="E74">
        <v>35</v>
      </c>
    </row>
    <row r="75" spans="1:5" x14ac:dyDescent="0.25">
      <c r="A75" t="s">
        <v>20</v>
      </c>
      <c r="B75">
        <v>131</v>
      </c>
      <c r="D75" t="s">
        <v>74</v>
      </c>
      <c r="E75">
        <v>441</v>
      </c>
    </row>
    <row r="76" spans="1:5" x14ac:dyDescent="0.25">
      <c r="A76" t="s">
        <v>20</v>
      </c>
      <c r="B76">
        <v>126</v>
      </c>
      <c r="D76" t="s">
        <v>14</v>
      </c>
      <c r="E76">
        <v>24</v>
      </c>
    </row>
    <row r="77" spans="1:5" x14ac:dyDescent="0.25">
      <c r="A77" t="s">
        <v>20</v>
      </c>
      <c r="B77">
        <v>275</v>
      </c>
      <c r="D77" t="s">
        <v>14</v>
      </c>
      <c r="E77">
        <v>86</v>
      </c>
    </row>
    <row r="78" spans="1:5" x14ac:dyDescent="0.25">
      <c r="A78" t="s">
        <v>20</v>
      </c>
      <c r="B78">
        <v>67</v>
      </c>
      <c r="D78" t="s">
        <v>14</v>
      </c>
      <c r="E78">
        <v>243</v>
      </c>
    </row>
    <row r="79" spans="1:5" x14ac:dyDescent="0.25">
      <c r="A79" t="s">
        <v>20</v>
      </c>
      <c r="B79">
        <v>154</v>
      </c>
      <c r="D79" t="s">
        <v>14</v>
      </c>
      <c r="E79">
        <v>65</v>
      </c>
    </row>
    <row r="80" spans="1:5" x14ac:dyDescent="0.25">
      <c r="A80" t="s">
        <v>20</v>
      </c>
      <c r="B80">
        <v>1782</v>
      </c>
      <c r="D80" t="s">
        <v>14</v>
      </c>
      <c r="E80">
        <v>100</v>
      </c>
    </row>
    <row r="81" spans="1:5" x14ac:dyDescent="0.25">
      <c r="A81" t="s">
        <v>20</v>
      </c>
      <c r="B81">
        <v>903</v>
      </c>
      <c r="D81" t="s">
        <v>14</v>
      </c>
      <c r="E81">
        <v>168</v>
      </c>
    </row>
    <row r="82" spans="1:5" x14ac:dyDescent="0.25">
      <c r="A82" t="s">
        <v>20</v>
      </c>
      <c r="B82">
        <v>94</v>
      </c>
      <c r="D82" t="s">
        <v>14</v>
      </c>
      <c r="E82">
        <v>13</v>
      </c>
    </row>
    <row r="83" spans="1:5" x14ac:dyDescent="0.25">
      <c r="A83" t="s">
        <v>20</v>
      </c>
      <c r="B83">
        <v>180</v>
      </c>
      <c r="D83" t="s">
        <v>14</v>
      </c>
      <c r="E83">
        <v>1</v>
      </c>
    </row>
    <row r="84" spans="1:5" x14ac:dyDescent="0.25">
      <c r="A84" t="s">
        <v>20</v>
      </c>
      <c r="B84">
        <v>533</v>
      </c>
      <c r="D84" t="s">
        <v>74</v>
      </c>
      <c r="E84">
        <v>82</v>
      </c>
    </row>
    <row r="85" spans="1:5" x14ac:dyDescent="0.25">
      <c r="A85" t="s">
        <v>20</v>
      </c>
      <c r="B85">
        <v>2443</v>
      </c>
      <c r="D85" t="s">
        <v>14</v>
      </c>
      <c r="E85">
        <v>40</v>
      </c>
    </row>
    <row r="86" spans="1:5" x14ac:dyDescent="0.25">
      <c r="A86" t="s">
        <v>20</v>
      </c>
      <c r="B86">
        <v>89</v>
      </c>
      <c r="D86" t="s">
        <v>74</v>
      </c>
      <c r="E86">
        <v>57</v>
      </c>
    </row>
    <row r="87" spans="1:5" x14ac:dyDescent="0.25">
      <c r="A87" t="s">
        <v>20</v>
      </c>
      <c r="B87">
        <v>159</v>
      </c>
      <c r="D87" t="s">
        <v>14</v>
      </c>
      <c r="E87">
        <v>226</v>
      </c>
    </row>
    <row r="88" spans="1:5" x14ac:dyDescent="0.25">
      <c r="A88" t="s">
        <v>20</v>
      </c>
      <c r="B88">
        <v>50</v>
      </c>
      <c r="D88" t="s">
        <v>14</v>
      </c>
      <c r="E88">
        <v>1625</v>
      </c>
    </row>
    <row r="89" spans="1:5" x14ac:dyDescent="0.25">
      <c r="A89" t="s">
        <v>20</v>
      </c>
      <c r="B89">
        <v>186</v>
      </c>
      <c r="D89" t="s">
        <v>14</v>
      </c>
      <c r="E89">
        <v>143</v>
      </c>
    </row>
    <row r="90" spans="1:5" x14ac:dyDescent="0.25">
      <c r="A90" t="s">
        <v>20</v>
      </c>
      <c r="B90">
        <v>1071</v>
      </c>
      <c r="D90" t="s">
        <v>14</v>
      </c>
      <c r="E90">
        <v>934</v>
      </c>
    </row>
    <row r="91" spans="1:5" x14ac:dyDescent="0.25">
      <c r="A91" t="s">
        <v>20</v>
      </c>
      <c r="B91">
        <v>117</v>
      </c>
      <c r="D91" t="s">
        <v>14</v>
      </c>
      <c r="E91">
        <v>17</v>
      </c>
    </row>
    <row r="92" spans="1:5" x14ac:dyDescent="0.25">
      <c r="A92" t="s">
        <v>20</v>
      </c>
      <c r="B92">
        <v>70</v>
      </c>
      <c r="D92" t="s">
        <v>14</v>
      </c>
      <c r="E92">
        <v>2179</v>
      </c>
    </row>
    <row r="93" spans="1:5" x14ac:dyDescent="0.25">
      <c r="A93" t="s">
        <v>20</v>
      </c>
      <c r="B93">
        <v>135</v>
      </c>
      <c r="D93" t="s">
        <v>14</v>
      </c>
      <c r="E93">
        <v>931</v>
      </c>
    </row>
    <row r="94" spans="1:5" x14ac:dyDescent="0.25">
      <c r="A94" t="s">
        <v>20</v>
      </c>
      <c r="B94">
        <v>768</v>
      </c>
      <c r="D94" t="s">
        <v>74</v>
      </c>
      <c r="E94">
        <v>67</v>
      </c>
    </row>
    <row r="95" spans="1:5" x14ac:dyDescent="0.25">
      <c r="A95" t="s">
        <v>20</v>
      </c>
      <c r="B95">
        <v>199</v>
      </c>
      <c r="D95" t="s">
        <v>14</v>
      </c>
      <c r="E95">
        <v>92</v>
      </c>
    </row>
    <row r="96" spans="1:5" x14ac:dyDescent="0.25">
      <c r="A96" t="s">
        <v>20</v>
      </c>
      <c r="B96">
        <v>107</v>
      </c>
      <c r="D96" t="s">
        <v>14</v>
      </c>
      <c r="E96">
        <v>57</v>
      </c>
    </row>
    <row r="97" spans="1:5" x14ac:dyDescent="0.25">
      <c r="A97" t="s">
        <v>20</v>
      </c>
      <c r="B97">
        <v>195</v>
      </c>
      <c r="D97" t="s">
        <v>14</v>
      </c>
      <c r="E97">
        <v>41</v>
      </c>
    </row>
    <row r="98" spans="1:5" x14ac:dyDescent="0.25">
      <c r="A98" t="s">
        <v>20</v>
      </c>
      <c r="B98">
        <v>3376</v>
      </c>
      <c r="D98" t="s">
        <v>14</v>
      </c>
      <c r="E98">
        <v>1</v>
      </c>
    </row>
    <row r="99" spans="1:5" x14ac:dyDescent="0.25">
      <c r="A99" t="s">
        <v>20</v>
      </c>
      <c r="B99">
        <v>41</v>
      </c>
      <c r="D99" t="s">
        <v>14</v>
      </c>
      <c r="E99">
        <v>101</v>
      </c>
    </row>
    <row r="100" spans="1:5" x14ac:dyDescent="0.25">
      <c r="A100" t="s">
        <v>20</v>
      </c>
      <c r="B100">
        <v>1821</v>
      </c>
      <c r="D100" t="s">
        <v>14</v>
      </c>
      <c r="E100">
        <v>1335</v>
      </c>
    </row>
    <row r="101" spans="1:5" x14ac:dyDescent="0.25">
      <c r="A101" t="s">
        <v>20</v>
      </c>
      <c r="B101">
        <v>164</v>
      </c>
      <c r="D101" t="s">
        <v>14</v>
      </c>
      <c r="E101">
        <v>15</v>
      </c>
    </row>
    <row r="102" spans="1:5" x14ac:dyDescent="0.25">
      <c r="A102" t="s">
        <v>20</v>
      </c>
      <c r="B102">
        <v>157</v>
      </c>
      <c r="D102" t="s">
        <v>14</v>
      </c>
      <c r="E102">
        <v>454</v>
      </c>
    </row>
    <row r="103" spans="1:5" x14ac:dyDescent="0.25">
      <c r="A103" t="s">
        <v>20</v>
      </c>
      <c r="B103">
        <v>246</v>
      </c>
      <c r="D103" t="s">
        <v>14</v>
      </c>
      <c r="E103">
        <v>3182</v>
      </c>
    </row>
    <row r="104" spans="1:5" x14ac:dyDescent="0.25">
      <c r="A104" t="s">
        <v>20</v>
      </c>
      <c r="B104">
        <v>1396</v>
      </c>
      <c r="D104" t="s">
        <v>74</v>
      </c>
      <c r="E104">
        <v>1890</v>
      </c>
    </row>
    <row r="105" spans="1:5" x14ac:dyDescent="0.25">
      <c r="A105" t="s">
        <v>20</v>
      </c>
      <c r="B105">
        <v>2506</v>
      </c>
      <c r="D105" t="s">
        <v>14</v>
      </c>
      <c r="E105">
        <v>15</v>
      </c>
    </row>
    <row r="106" spans="1:5" x14ac:dyDescent="0.25">
      <c r="A106" t="s">
        <v>20</v>
      </c>
      <c r="B106">
        <v>244</v>
      </c>
      <c r="D106" t="s">
        <v>14</v>
      </c>
      <c r="E106">
        <v>133</v>
      </c>
    </row>
    <row r="107" spans="1:5" x14ac:dyDescent="0.25">
      <c r="A107" t="s">
        <v>20</v>
      </c>
      <c r="B107">
        <v>146</v>
      </c>
      <c r="D107" t="s">
        <v>14</v>
      </c>
      <c r="E107">
        <v>2062</v>
      </c>
    </row>
    <row r="108" spans="1:5" x14ac:dyDescent="0.25">
      <c r="A108" t="s">
        <v>20</v>
      </c>
      <c r="B108">
        <v>1267</v>
      </c>
      <c r="D108" t="s">
        <v>14</v>
      </c>
      <c r="E108">
        <v>29</v>
      </c>
    </row>
    <row r="109" spans="1:5" x14ac:dyDescent="0.25">
      <c r="A109" t="s">
        <v>20</v>
      </c>
      <c r="B109">
        <v>1561</v>
      </c>
      <c r="D109" t="s">
        <v>14</v>
      </c>
      <c r="E109">
        <v>132</v>
      </c>
    </row>
    <row r="110" spans="1:5" x14ac:dyDescent="0.25">
      <c r="A110" t="s">
        <v>20</v>
      </c>
      <c r="B110">
        <v>48</v>
      </c>
      <c r="D110" t="s">
        <v>74</v>
      </c>
      <c r="E110">
        <v>184</v>
      </c>
    </row>
    <row r="111" spans="1:5" x14ac:dyDescent="0.25">
      <c r="A111" t="s">
        <v>20</v>
      </c>
      <c r="B111">
        <v>2739</v>
      </c>
      <c r="D111" t="s">
        <v>14</v>
      </c>
      <c r="E111">
        <v>137</v>
      </c>
    </row>
    <row r="112" spans="1:5" x14ac:dyDescent="0.25">
      <c r="A112" t="s">
        <v>20</v>
      </c>
      <c r="B112">
        <v>3537</v>
      </c>
      <c r="D112" t="s">
        <v>14</v>
      </c>
      <c r="E112">
        <v>908</v>
      </c>
    </row>
    <row r="113" spans="1:5" x14ac:dyDescent="0.25">
      <c r="A113" t="s">
        <v>20</v>
      </c>
      <c r="B113">
        <v>2107</v>
      </c>
      <c r="D113" t="s">
        <v>14</v>
      </c>
      <c r="E113">
        <v>10</v>
      </c>
    </row>
    <row r="114" spans="1:5" x14ac:dyDescent="0.25">
      <c r="A114" t="s">
        <v>20</v>
      </c>
      <c r="B114">
        <v>3318</v>
      </c>
      <c r="D114" t="s">
        <v>74</v>
      </c>
      <c r="E114">
        <v>32</v>
      </c>
    </row>
    <row r="115" spans="1:5" x14ac:dyDescent="0.25">
      <c r="A115" t="s">
        <v>20</v>
      </c>
      <c r="B115">
        <v>340</v>
      </c>
      <c r="D115" t="s">
        <v>14</v>
      </c>
      <c r="E115">
        <v>1910</v>
      </c>
    </row>
    <row r="116" spans="1:5" x14ac:dyDescent="0.25">
      <c r="A116" t="s">
        <v>20</v>
      </c>
      <c r="B116">
        <v>1442</v>
      </c>
      <c r="D116" t="s">
        <v>14</v>
      </c>
      <c r="E116">
        <v>38</v>
      </c>
    </row>
    <row r="117" spans="1:5" x14ac:dyDescent="0.25">
      <c r="A117" t="s">
        <v>20</v>
      </c>
      <c r="B117">
        <v>126</v>
      </c>
      <c r="D117" t="s">
        <v>14</v>
      </c>
      <c r="E117">
        <v>104</v>
      </c>
    </row>
    <row r="118" spans="1:5" x14ac:dyDescent="0.25">
      <c r="A118" t="s">
        <v>20</v>
      </c>
      <c r="B118">
        <v>524</v>
      </c>
      <c r="D118" t="s">
        <v>14</v>
      </c>
      <c r="E118">
        <v>49</v>
      </c>
    </row>
    <row r="119" spans="1:5" x14ac:dyDescent="0.25">
      <c r="A119" t="s">
        <v>20</v>
      </c>
      <c r="B119">
        <v>1989</v>
      </c>
      <c r="D119" t="s">
        <v>14</v>
      </c>
      <c r="E119">
        <v>1</v>
      </c>
    </row>
    <row r="120" spans="1:5" x14ac:dyDescent="0.25">
      <c r="A120" t="s">
        <v>20</v>
      </c>
      <c r="B120">
        <v>157</v>
      </c>
      <c r="D120" t="s">
        <v>14</v>
      </c>
      <c r="E120">
        <v>245</v>
      </c>
    </row>
    <row r="121" spans="1:5" x14ac:dyDescent="0.25">
      <c r="A121" t="s">
        <v>20</v>
      </c>
      <c r="B121">
        <v>4498</v>
      </c>
      <c r="D121" t="s">
        <v>14</v>
      </c>
      <c r="E121">
        <v>32</v>
      </c>
    </row>
    <row r="122" spans="1:5" x14ac:dyDescent="0.25">
      <c r="A122" t="s">
        <v>20</v>
      </c>
      <c r="B122">
        <v>80</v>
      </c>
      <c r="D122" t="s">
        <v>14</v>
      </c>
      <c r="E122">
        <v>7</v>
      </c>
    </row>
    <row r="123" spans="1:5" x14ac:dyDescent="0.25">
      <c r="A123" t="s">
        <v>20</v>
      </c>
      <c r="B123">
        <v>43</v>
      </c>
      <c r="D123" t="s">
        <v>14</v>
      </c>
      <c r="E123">
        <v>803</v>
      </c>
    </row>
    <row r="124" spans="1:5" x14ac:dyDescent="0.25">
      <c r="A124" t="s">
        <v>20</v>
      </c>
      <c r="B124">
        <v>2053</v>
      </c>
      <c r="D124" t="s">
        <v>74</v>
      </c>
      <c r="E124">
        <v>75</v>
      </c>
    </row>
    <row r="125" spans="1:5" x14ac:dyDescent="0.25">
      <c r="A125" t="s">
        <v>20</v>
      </c>
      <c r="B125">
        <v>168</v>
      </c>
      <c r="D125" t="s">
        <v>14</v>
      </c>
      <c r="E125">
        <v>16</v>
      </c>
    </row>
    <row r="126" spans="1:5" x14ac:dyDescent="0.25">
      <c r="A126" t="s">
        <v>20</v>
      </c>
      <c r="B126">
        <v>4289</v>
      </c>
      <c r="D126" t="s">
        <v>14</v>
      </c>
      <c r="E126">
        <v>31</v>
      </c>
    </row>
    <row r="127" spans="1:5" x14ac:dyDescent="0.25">
      <c r="A127" t="s">
        <v>20</v>
      </c>
      <c r="B127">
        <v>165</v>
      </c>
      <c r="D127" t="s">
        <v>14</v>
      </c>
      <c r="E127">
        <v>108</v>
      </c>
    </row>
    <row r="128" spans="1:5" x14ac:dyDescent="0.25">
      <c r="A128" t="s">
        <v>20</v>
      </c>
      <c r="B128">
        <v>1815</v>
      </c>
      <c r="D128" t="s">
        <v>14</v>
      </c>
      <c r="E128">
        <v>30</v>
      </c>
    </row>
    <row r="129" spans="1:5" x14ac:dyDescent="0.25">
      <c r="A129" t="s">
        <v>20</v>
      </c>
      <c r="B129">
        <v>397</v>
      </c>
      <c r="D129" t="s">
        <v>14</v>
      </c>
      <c r="E129">
        <v>17</v>
      </c>
    </row>
    <row r="130" spans="1:5" x14ac:dyDescent="0.25">
      <c r="A130" t="s">
        <v>20</v>
      </c>
      <c r="B130">
        <v>1539</v>
      </c>
      <c r="D130" t="s">
        <v>74</v>
      </c>
      <c r="E130">
        <v>64</v>
      </c>
    </row>
    <row r="131" spans="1:5" x14ac:dyDescent="0.25">
      <c r="A131" t="s">
        <v>20</v>
      </c>
      <c r="B131">
        <v>138</v>
      </c>
      <c r="D131" t="s">
        <v>14</v>
      </c>
      <c r="E131">
        <v>80</v>
      </c>
    </row>
    <row r="132" spans="1:5" x14ac:dyDescent="0.25">
      <c r="A132" t="s">
        <v>20</v>
      </c>
      <c r="B132">
        <v>3594</v>
      </c>
      <c r="D132" t="s">
        <v>14</v>
      </c>
      <c r="E132">
        <v>2468</v>
      </c>
    </row>
    <row r="133" spans="1:5" x14ac:dyDescent="0.25">
      <c r="A133" t="s">
        <v>20</v>
      </c>
      <c r="B133">
        <v>5880</v>
      </c>
      <c r="D133" t="s">
        <v>14</v>
      </c>
      <c r="E133">
        <v>26</v>
      </c>
    </row>
    <row r="134" spans="1:5" x14ac:dyDescent="0.25">
      <c r="A134" t="s">
        <v>20</v>
      </c>
      <c r="B134">
        <v>112</v>
      </c>
      <c r="D134" t="s">
        <v>14</v>
      </c>
      <c r="E134">
        <v>73</v>
      </c>
    </row>
    <row r="135" spans="1:5" x14ac:dyDescent="0.25">
      <c r="A135" t="s">
        <v>20</v>
      </c>
      <c r="B135">
        <v>943</v>
      </c>
      <c r="D135" t="s">
        <v>14</v>
      </c>
      <c r="E135">
        <v>128</v>
      </c>
    </row>
    <row r="136" spans="1:5" x14ac:dyDescent="0.25">
      <c r="A136" t="s">
        <v>20</v>
      </c>
      <c r="B136">
        <v>2468</v>
      </c>
      <c r="D136" t="s">
        <v>14</v>
      </c>
      <c r="E136">
        <v>33</v>
      </c>
    </row>
    <row r="137" spans="1:5" x14ac:dyDescent="0.25">
      <c r="A137" t="s">
        <v>20</v>
      </c>
      <c r="B137">
        <v>2551</v>
      </c>
      <c r="D137" t="s">
        <v>14</v>
      </c>
      <c r="E137">
        <v>1072</v>
      </c>
    </row>
    <row r="138" spans="1:5" x14ac:dyDescent="0.25">
      <c r="A138" t="s">
        <v>20</v>
      </c>
      <c r="B138">
        <v>101</v>
      </c>
      <c r="D138" t="s">
        <v>74</v>
      </c>
      <c r="E138">
        <v>1297</v>
      </c>
    </row>
    <row r="139" spans="1:5" x14ac:dyDescent="0.25">
      <c r="A139" t="s">
        <v>20</v>
      </c>
      <c r="B139">
        <v>92</v>
      </c>
      <c r="D139" t="s">
        <v>14</v>
      </c>
      <c r="E139">
        <v>393</v>
      </c>
    </row>
    <row r="140" spans="1:5" x14ac:dyDescent="0.25">
      <c r="A140" t="s">
        <v>20</v>
      </c>
      <c r="B140">
        <v>62</v>
      </c>
      <c r="D140" t="s">
        <v>14</v>
      </c>
      <c r="E140">
        <v>1257</v>
      </c>
    </row>
    <row r="141" spans="1:5" x14ac:dyDescent="0.25">
      <c r="A141" t="s">
        <v>20</v>
      </c>
      <c r="B141">
        <v>149</v>
      </c>
      <c r="D141" t="s">
        <v>14</v>
      </c>
      <c r="E141">
        <v>328</v>
      </c>
    </row>
    <row r="142" spans="1:5" x14ac:dyDescent="0.25">
      <c r="A142" t="s">
        <v>20</v>
      </c>
      <c r="B142">
        <v>329</v>
      </c>
      <c r="D142" t="s">
        <v>14</v>
      </c>
      <c r="E142">
        <v>147</v>
      </c>
    </row>
    <row r="143" spans="1:5" x14ac:dyDescent="0.25">
      <c r="A143" t="s">
        <v>20</v>
      </c>
      <c r="B143">
        <v>97</v>
      </c>
      <c r="D143" t="s">
        <v>14</v>
      </c>
      <c r="E143">
        <v>830</v>
      </c>
    </row>
    <row r="144" spans="1:5" x14ac:dyDescent="0.25">
      <c r="A144" t="s">
        <v>20</v>
      </c>
      <c r="B144">
        <v>1784</v>
      </c>
      <c r="D144" t="s">
        <v>14</v>
      </c>
      <c r="E144">
        <v>331</v>
      </c>
    </row>
    <row r="145" spans="1:5" x14ac:dyDescent="0.25">
      <c r="A145" t="s">
        <v>20</v>
      </c>
      <c r="B145">
        <v>1684</v>
      </c>
      <c r="D145" t="s">
        <v>14</v>
      </c>
      <c r="E145">
        <v>25</v>
      </c>
    </row>
    <row r="146" spans="1:5" x14ac:dyDescent="0.25">
      <c r="A146" t="s">
        <v>20</v>
      </c>
      <c r="B146">
        <v>250</v>
      </c>
      <c r="D146" t="s">
        <v>14</v>
      </c>
      <c r="E146">
        <v>3483</v>
      </c>
    </row>
    <row r="147" spans="1:5" x14ac:dyDescent="0.25">
      <c r="A147" t="s">
        <v>20</v>
      </c>
      <c r="B147">
        <v>238</v>
      </c>
      <c r="D147" t="s">
        <v>14</v>
      </c>
      <c r="E147">
        <v>923</v>
      </c>
    </row>
    <row r="148" spans="1:5" x14ac:dyDescent="0.25">
      <c r="A148" t="s">
        <v>20</v>
      </c>
      <c r="B148">
        <v>53</v>
      </c>
      <c r="D148" t="s">
        <v>14</v>
      </c>
      <c r="E148">
        <v>1</v>
      </c>
    </row>
    <row r="149" spans="1:5" x14ac:dyDescent="0.25">
      <c r="A149" t="s">
        <v>20</v>
      </c>
      <c r="B149">
        <v>214</v>
      </c>
      <c r="D149" t="s">
        <v>14</v>
      </c>
      <c r="E149">
        <v>33</v>
      </c>
    </row>
    <row r="150" spans="1:5" x14ac:dyDescent="0.25">
      <c r="A150" t="s">
        <v>20</v>
      </c>
      <c r="B150">
        <v>222</v>
      </c>
      <c r="D150" t="s">
        <v>14</v>
      </c>
      <c r="E150">
        <v>40</v>
      </c>
    </row>
    <row r="151" spans="1:5" x14ac:dyDescent="0.25">
      <c r="A151" t="s">
        <v>20</v>
      </c>
      <c r="B151">
        <v>1884</v>
      </c>
      <c r="D151" t="s">
        <v>14</v>
      </c>
      <c r="E151">
        <v>23</v>
      </c>
    </row>
    <row r="152" spans="1:5" x14ac:dyDescent="0.25">
      <c r="A152" t="s">
        <v>20</v>
      </c>
      <c r="B152">
        <v>218</v>
      </c>
      <c r="D152" t="s">
        <v>14</v>
      </c>
      <c r="E152">
        <v>75</v>
      </c>
    </row>
    <row r="153" spans="1:5" x14ac:dyDescent="0.25">
      <c r="A153" t="s">
        <v>20</v>
      </c>
      <c r="B153">
        <v>6465</v>
      </c>
      <c r="D153" t="s">
        <v>14</v>
      </c>
      <c r="E153">
        <v>2176</v>
      </c>
    </row>
    <row r="154" spans="1:5" x14ac:dyDescent="0.25">
      <c r="A154" t="s">
        <v>20</v>
      </c>
      <c r="B154">
        <v>59</v>
      </c>
      <c r="D154" t="s">
        <v>14</v>
      </c>
      <c r="E154">
        <v>441</v>
      </c>
    </row>
    <row r="155" spans="1:5" x14ac:dyDescent="0.25">
      <c r="A155" t="s">
        <v>20</v>
      </c>
      <c r="B155">
        <v>88</v>
      </c>
      <c r="D155" t="s">
        <v>14</v>
      </c>
      <c r="E155">
        <v>25</v>
      </c>
    </row>
    <row r="156" spans="1:5" x14ac:dyDescent="0.25">
      <c r="A156" t="s">
        <v>20</v>
      </c>
      <c r="B156">
        <v>1697</v>
      </c>
      <c r="D156" t="s">
        <v>14</v>
      </c>
      <c r="E156">
        <v>127</v>
      </c>
    </row>
    <row r="157" spans="1:5" x14ac:dyDescent="0.25">
      <c r="A157" t="s">
        <v>20</v>
      </c>
      <c r="B157">
        <v>92</v>
      </c>
      <c r="D157" t="s">
        <v>14</v>
      </c>
      <c r="E157">
        <v>355</v>
      </c>
    </row>
    <row r="158" spans="1:5" x14ac:dyDescent="0.25">
      <c r="A158" t="s">
        <v>20</v>
      </c>
      <c r="B158">
        <v>186</v>
      </c>
      <c r="D158" t="s">
        <v>14</v>
      </c>
      <c r="E158">
        <v>44</v>
      </c>
    </row>
    <row r="159" spans="1:5" x14ac:dyDescent="0.25">
      <c r="A159" t="s">
        <v>20</v>
      </c>
      <c r="B159">
        <v>138</v>
      </c>
      <c r="D159" t="s">
        <v>14</v>
      </c>
      <c r="E159">
        <v>67</v>
      </c>
    </row>
    <row r="160" spans="1:5" x14ac:dyDescent="0.25">
      <c r="A160" t="s">
        <v>20</v>
      </c>
      <c r="B160">
        <v>261</v>
      </c>
      <c r="D160" t="s">
        <v>14</v>
      </c>
      <c r="E160">
        <v>1068</v>
      </c>
    </row>
    <row r="161" spans="1:5" x14ac:dyDescent="0.25">
      <c r="A161" t="s">
        <v>20</v>
      </c>
      <c r="B161">
        <v>107</v>
      </c>
      <c r="D161" t="s">
        <v>14</v>
      </c>
      <c r="E161">
        <v>424</v>
      </c>
    </row>
    <row r="162" spans="1:5" x14ac:dyDescent="0.25">
      <c r="A162" t="s">
        <v>20</v>
      </c>
      <c r="B162">
        <v>199</v>
      </c>
      <c r="D162" t="s">
        <v>74</v>
      </c>
      <c r="E162">
        <v>145</v>
      </c>
    </row>
    <row r="163" spans="1:5" x14ac:dyDescent="0.25">
      <c r="A163" t="s">
        <v>20</v>
      </c>
      <c r="B163">
        <v>5512</v>
      </c>
      <c r="D163" t="s">
        <v>14</v>
      </c>
      <c r="E163">
        <v>151</v>
      </c>
    </row>
    <row r="164" spans="1:5" x14ac:dyDescent="0.25">
      <c r="A164" t="s">
        <v>20</v>
      </c>
      <c r="B164">
        <v>86</v>
      </c>
      <c r="D164" t="s">
        <v>14</v>
      </c>
      <c r="E164">
        <v>1608</v>
      </c>
    </row>
    <row r="165" spans="1:5" x14ac:dyDescent="0.25">
      <c r="A165" t="s">
        <v>20</v>
      </c>
      <c r="B165">
        <v>2768</v>
      </c>
      <c r="D165" t="s">
        <v>14</v>
      </c>
      <c r="E165">
        <v>941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40</v>
      </c>
    </row>
    <row r="168" spans="1:5" x14ac:dyDescent="0.25">
      <c r="A168" t="s">
        <v>20</v>
      </c>
      <c r="B168">
        <v>1894</v>
      </c>
      <c r="D168" t="s">
        <v>14</v>
      </c>
      <c r="E168">
        <v>3015</v>
      </c>
    </row>
    <row r="169" spans="1:5" x14ac:dyDescent="0.25">
      <c r="A169" t="s">
        <v>20</v>
      </c>
      <c r="B169">
        <v>282</v>
      </c>
      <c r="D169" t="s">
        <v>14</v>
      </c>
      <c r="E169">
        <v>435</v>
      </c>
    </row>
    <row r="170" spans="1:5" x14ac:dyDescent="0.25">
      <c r="A170" t="s">
        <v>20</v>
      </c>
      <c r="B170">
        <v>116</v>
      </c>
      <c r="D170" t="s">
        <v>14</v>
      </c>
      <c r="E170">
        <v>714</v>
      </c>
    </row>
    <row r="171" spans="1:5" x14ac:dyDescent="0.25">
      <c r="A171" t="s">
        <v>20</v>
      </c>
      <c r="B171">
        <v>83</v>
      </c>
      <c r="D171" t="s">
        <v>14</v>
      </c>
      <c r="E171">
        <v>5497</v>
      </c>
    </row>
    <row r="172" spans="1:5" x14ac:dyDescent="0.25">
      <c r="A172" t="s">
        <v>20</v>
      </c>
      <c r="B172">
        <v>91</v>
      </c>
      <c r="D172" t="s">
        <v>14</v>
      </c>
      <c r="E172">
        <v>418</v>
      </c>
    </row>
    <row r="173" spans="1:5" x14ac:dyDescent="0.25">
      <c r="A173" t="s">
        <v>20</v>
      </c>
      <c r="B173">
        <v>546</v>
      </c>
      <c r="D173" t="s">
        <v>14</v>
      </c>
      <c r="E173">
        <v>1439</v>
      </c>
    </row>
    <row r="174" spans="1:5" x14ac:dyDescent="0.25">
      <c r="A174" t="s">
        <v>20</v>
      </c>
      <c r="B174">
        <v>393</v>
      </c>
      <c r="D174" t="s">
        <v>14</v>
      </c>
      <c r="E174">
        <v>15</v>
      </c>
    </row>
    <row r="175" spans="1:5" x14ac:dyDescent="0.25">
      <c r="A175" t="s">
        <v>20</v>
      </c>
      <c r="B175">
        <v>133</v>
      </c>
      <c r="D175" t="s">
        <v>14</v>
      </c>
      <c r="E175">
        <v>1999</v>
      </c>
    </row>
    <row r="176" spans="1:5" x14ac:dyDescent="0.25">
      <c r="A176" t="s">
        <v>20</v>
      </c>
      <c r="B176">
        <v>254</v>
      </c>
      <c r="D176" t="s">
        <v>14</v>
      </c>
      <c r="E176">
        <v>118</v>
      </c>
    </row>
    <row r="177" spans="1:5" x14ac:dyDescent="0.25">
      <c r="A177" t="s">
        <v>20</v>
      </c>
      <c r="B177">
        <v>176</v>
      </c>
      <c r="D177" t="s">
        <v>14</v>
      </c>
      <c r="E177">
        <v>162</v>
      </c>
    </row>
    <row r="178" spans="1:5" x14ac:dyDescent="0.25">
      <c r="A178" t="s">
        <v>20</v>
      </c>
      <c r="B178">
        <v>337</v>
      </c>
      <c r="D178" t="s">
        <v>14</v>
      </c>
      <c r="E178">
        <v>83</v>
      </c>
    </row>
    <row r="179" spans="1:5" x14ac:dyDescent="0.25">
      <c r="A179" t="s">
        <v>20</v>
      </c>
      <c r="B179">
        <v>107</v>
      </c>
      <c r="D179" t="s">
        <v>14</v>
      </c>
      <c r="E179">
        <v>747</v>
      </c>
    </row>
    <row r="180" spans="1:5" x14ac:dyDescent="0.25">
      <c r="A180" t="s">
        <v>20</v>
      </c>
      <c r="B180">
        <v>183</v>
      </c>
      <c r="D180" t="s">
        <v>74</v>
      </c>
      <c r="E180">
        <v>2138</v>
      </c>
    </row>
    <row r="181" spans="1:5" x14ac:dyDescent="0.25">
      <c r="A181" t="s">
        <v>20</v>
      </c>
      <c r="B181">
        <v>72</v>
      </c>
      <c r="D181" t="s">
        <v>14</v>
      </c>
      <c r="E181">
        <v>84</v>
      </c>
    </row>
    <row r="182" spans="1:5" x14ac:dyDescent="0.25">
      <c r="A182" t="s">
        <v>20</v>
      </c>
      <c r="B182">
        <v>295</v>
      </c>
      <c r="D182" t="s">
        <v>14</v>
      </c>
      <c r="E182">
        <v>91</v>
      </c>
    </row>
    <row r="183" spans="1:5" x14ac:dyDescent="0.25">
      <c r="A183" t="s">
        <v>20</v>
      </c>
      <c r="B183">
        <v>142</v>
      </c>
      <c r="D183" t="s">
        <v>14</v>
      </c>
      <c r="E183">
        <v>792</v>
      </c>
    </row>
    <row r="184" spans="1:5" x14ac:dyDescent="0.25">
      <c r="A184" t="s">
        <v>20</v>
      </c>
      <c r="B184">
        <v>85</v>
      </c>
      <c r="D184" t="s">
        <v>74</v>
      </c>
      <c r="E184">
        <v>10</v>
      </c>
    </row>
    <row r="185" spans="1:5" x14ac:dyDescent="0.25">
      <c r="A185" t="s">
        <v>20</v>
      </c>
      <c r="B185">
        <v>659</v>
      </c>
      <c r="D185" t="s">
        <v>14</v>
      </c>
      <c r="E185">
        <v>32</v>
      </c>
    </row>
    <row r="186" spans="1:5" x14ac:dyDescent="0.25">
      <c r="A186" t="s">
        <v>20</v>
      </c>
      <c r="B186">
        <v>121</v>
      </c>
      <c r="D186" t="s">
        <v>74</v>
      </c>
      <c r="E186">
        <v>90</v>
      </c>
    </row>
    <row r="187" spans="1:5" x14ac:dyDescent="0.25">
      <c r="A187" t="s">
        <v>20</v>
      </c>
      <c r="B187">
        <v>3742</v>
      </c>
      <c r="D187" t="s">
        <v>14</v>
      </c>
      <c r="E187">
        <v>186</v>
      </c>
    </row>
    <row r="188" spans="1:5" x14ac:dyDescent="0.25">
      <c r="A188" t="s">
        <v>20</v>
      </c>
      <c r="B188">
        <v>223</v>
      </c>
      <c r="D188" t="s">
        <v>74</v>
      </c>
      <c r="E188">
        <v>439</v>
      </c>
    </row>
    <row r="189" spans="1:5" x14ac:dyDescent="0.25">
      <c r="A189" t="s">
        <v>20</v>
      </c>
      <c r="B189">
        <v>133</v>
      </c>
      <c r="D189" t="s">
        <v>14</v>
      </c>
      <c r="E189">
        <v>605</v>
      </c>
    </row>
    <row r="190" spans="1:5" x14ac:dyDescent="0.25">
      <c r="A190" t="s">
        <v>20</v>
      </c>
      <c r="B190">
        <v>5168</v>
      </c>
      <c r="D190" t="s">
        <v>14</v>
      </c>
      <c r="E190">
        <v>1</v>
      </c>
    </row>
    <row r="191" spans="1:5" x14ac:dyDescent="0.25">
      <c r="A191" t="s">
        <v>20</v>
      </c>
      <c r="B191">
        <v>307</v>
      </c>
      <c r="D191" t="s">
        <v>14</v>
      </c>
      <c r="E191">
        <v>31</v>
      </c>
    </row>
    <row r="192" spans="1:5" x14ac:dyDescent="0.25">
      <c r="A192" t="s">
        <v>20</v>
      </c>
      <c r="B192">
        <v>2441</v>
      </c>
      <c r="D192" t="s">
        <v>14</v>
      </c>
      <c r="E192">
        <v>1181</v>
      </c>
    </row>
    <row r="193" spans="1:5" x14ac:dyDescent="0.25">
      <c r="A193" t="s">
        <v>20</v>
      </c>
      <c r="B193">
        <v>1385</v>
      </c>
      <c r="D193" t="s">
        <v>14</v>
      </c>
      <c r="E193">
        <v>39</v>
      </c>
    </row>
    <row r="194" spans="1:5" x14ac:dyDescent="0.25">
      <c r="A194" t="s">
        <v>20</v>
      </c>
      <c r="B194">
        <v>190</v>
      </c>
      <c r="D194" t="s">
        <v>14</v>
      </c>
      <c r="E194">
        <v>46</v>
      </c>
    </row>
    <row r="195" spans="1:5" x14ac:dyDescent="0.25">
      <c r="A195" t="s">
        <v>20</v>
      </c>
      <c r="B195">
        <v>470</v>
      </c>
      <c r="D195" t="s">
        <v>14</v>
      </c>
      <c r="E195">
        <v>105</v>
      </c>
    </row>
    <row r="196" spans="1:5" x14ac:dyDescent="0.25">
      <c r="A196" t="s">
        <v>20</v>
      </c>
      <c r="B196">
        <v>253</v>
      </c>
      <c r="D196" t="s">
        <v>14</v>
      </c>
      <c r="E196">
        <v>535</v>
      </c>
    </row>
    <row r="197" spans="1:5" x14ac:dyDescent="0.25">
      <c r="A197" t="s">
        <v>20</v>
      </c>
      <c r="B197">
        <v>1113</v>
      </c>
      <c r="D197" t="s">
        <v>14</v>
      </c>
      <c r="E197">
        <v>16</v>
      </c>
    </row>
    <row r="198" spans="1:5" x14ac:dyDescent="0.25">
      <c r="A198" t="s">
        <v>20</v>
      </c>
      <c r="B198">
        <v>2283</v>
      </c>
      <c r="D198" t="s">
        <v>14</v>
      </c>
      <c r="E198">
        <v>575</v>
      </c>
    </row>
    <row r="199" spans="1:5" x14ac:dyDescent="0.25">
      <c r="A199" t="s">
        <v>20</v>
      </c>
      <c r="B199">
        <v>1095</v>
      </c>
      <c r="D199" t="s">
        <v>14</v>
      </c>
      <c r="E199">
        <v>1120</v>
      </c>
    </row>
    <row r="200" spans="1:5" x14ac:dyDescent="0.25">
      <c r="A200" t="s">
        <v>20</v>
      </c>
      <c r="B200">
        <v>1690</v>
      </c>
      <c r="D200" t="s">
        <v>14</v>
      </c>
      <c r="E200">
        <v>113</v>
      </c>
    </row>
    <row r="201" spans="1:5" x14ac:dyDescent="0.25">
      <c r="A201" t="s">
        <v>20</v>
      </c>
      <c r="B201">
        <v>191</v>
      </c>
      <c r="D201" t="s">
        <v>14</v>
      </c>
      <c r="E201">
        <v>1538</v>
      </c>
    </row>
    <row r="202" spans="1:5" x14ac:dyDescent="0.25">
      <c r="A202" t="s">
        <v>20</v>
      </c>
      <c r="B202">
        <v>2013</v>
      </c>
      <c r="D202" t="s">
        <v>14</v>
      </c>
      <c r="E202">
        <v>9</v>
      </c>
    </row>
    <row r="203" spans="1:5" x14ac:dyDescent="0.25">
      <c r="A203" t="s">
        <v>20</v>
      </c>
      <c r="B203">
        <v>1703</v>
      </c>
      <c r="D203" t="s">
        <v>14</v>
      </c>
      <c r="E203">
        <v>554</v>
      </c>
    </row>
    <row r="204" spans="1:5" x14ac:dyDescent="0.25">
      <c r="A204" t="s">
        <v>20</v>
      </c>
      <c r="B204">
        <v>80</v>
      </c>
      <c r="D204" t="s">
        <v>14</v>
      </c>
      <c r="E204">
        <v>648</v>
      </c>
    </row>
    <row r="205" spans="1:5" x14ac:dyDescent="0.25">
      <c r="A205" t="s">
        <v>20</v>
      </c>
      <c r="B205">
        <v>41</v>
      </c>
      <c r="D205" t="s">
        <v>14</v>
      </c>
      <c r="E205">
        <v>21</v>
      </c>
    </row>
    <row r="206" spans="1:5" x14ac:dyDescent="0.25">
      <c r="A206" t="s">
        <v>20</v>
      </c>
      <c r="B206">
        <v>187</v>
      </c>
      <c r="D206" t="s">
        <v>74</v>
      </c>
      <c r="E206">
        <v>595</v>
      </c>
    </row>
    <row r="207" spans="1:5" x14ac:dyDescent="0.25">
      <c r="A207" t="s">
        <v>20</v>
      </c>
      <c r="B207">
        <v>2875</v>
      </c>
      <c r="D207" t="s">
        <v>14</v>
      </c>
      <c r="E207">
        <v>54</v>
      </c>
    </row>
    <row r="208" spans="1:5" x14ac:dyDescent="0.25">
      <c r="A208" t="s">
        <v>20</v>
      </c>
      <c r="B208">
        <v>88</v>
      </c>
      <c r="D208" t="s">
        <v>14</v>
      </c>
      <c r="E208">
        <v>120</v>
      </c>
    </row>
    <row r="209" spans="1:5" x14ac:dyDescent="0.25">
      <c r="A209" t="s">
        <v>20</v>
      </c>
      <c r="B209">
        <v>191</v>
      </c>
      <c r="D209" t="s">
        <v>14</v>
      </c>
      <c r="E209">
        <v>579</v>
      </c>
    </row>
    <row r="210" spans="1:5" x14ac:dyDescent="0.25">
      <c r="A210" t="s">
        <v>20</v>
      </c>
      <c r="B210">
        <v>139</v>
      </c>
      <c r="D210" t="s">
        <v>14</v>
      </c>
      <c r="E210">
        <v>2072</v>
      </c>
    </row>
    <row r="211" spans="1:5" x14ac:dyDescent="0.25">
      <c r="A211" t="s">
        <v>20</v>
      </c>
      <c r="B211">
        <v>186</v>
      </c>
      <c r="D211" t="s">
        <v>14</v>
      </c>
      <c r="E211">
        <v>0</v>
      </c>
    </row>
    <row r="212" spans="1:5" x14ac:dyDescent="0.25">
      <c r="A212" t="s">
        <v>20</v>
      </c>
      <c r="B212">
        <v>112</v>
      </c>
      <c r="D212" t="s">
        <v>14</v>
      </c>
      <c r="E212">
        <v>1796</v>
      </c>
    </row>
    <row r="213" spans="1:5" x14ac:dyDescent="0.25">
      <c r="A213" t="s">
        <v>20</v>
      </c>
      <c r="B213">
        <v>101</v>
      </c>
      <c r="D213" t="s">
        <v>14</v>
      </c>
      <c r="E213">
        <v>62</v>
      </c>
    </row>
    <row r="214" spans="1:5" x14ac:dyDescent="0.25">
      <c r="A214" t="s">
        <v>20</v>
      </c>
      <c r="B214">
        <v>206</v>
      </c>
      <c r="D214" t="s">
        <v>14</v>
      </c>
      <c r="E214">
        <v>347</v>
      </c>
    </row>
    <row r="215" spans="1:5" x14ac:dyDescent="0.25">
      <c r="A215" t="s">
        <v>20</v>
      </c>
      <c r="B215">
        <v>154</v>
      </c>
      <c r="D215" t="s">
        <v>14</v>
      </c>
      <c r="E215">
        <v>19</v>
      </c>
    </row>
    <row r="216" spans="1:5" x14ac:dyDescent="0.25">
      <c r="A216" t="s">
        <v>20</v>
      </c>
      <c r="B216">
        <v>5966</v>
      </c>
      <c r="D216" t="s">
        <v>14</v>
      </c>
      <c r="E216">
        <v>1258</v>
      </c>
    </row>
    <row r="217" spans="1:5" x14ac:dyDescent="0.25">
      <c r="A217" t="s">
        <v>20</v>
      </c>
      <c r="B217">
        <v>169</v>
      </c>
      <c r="D217" t="s">
        <v>14</v>
      </c>
      <c r="E217">
        <v>362</v>
      </c>
    </row>
    <row r="218" spans="1:5" x14ac:dyDescent="0.25">
      <c r="A218" t="s">
        <v>20</v>
      </c>
      <c r="B218">
        <v>2106</v>
      </c>
      <c r="D218" t="s">
        <v>74</v>
      </c>
      <c r="E218">
        <v>35</v>
      </c>
    </row>
    <row r="219" spans="1:5" x14ac:dyDescent="0.25">
      <c r="A219" t="s">
        <v>20</v>
      </c>
      <c r="B219">
        <v>131</v>
      </c>
      <c r="D219" t="s">
        <v>74</v>
      </c>
      <c r="E219">
        <v>528</v>
      </c>
    </row>
    <row r="220" spans="1:5" x14ac:dyDescent="0.25">
      <c r="A220" t="s">
        <v>20</v>
      </c>
      <c r="B220">
        <v>84</v>
      </c>
      <c r="D220" t="s">
        <v>14</v>
      </c>
      <c r="E220">
        <v>133</v>
      </c>
    </row>
    <row r="221" spans="1:5" x14ac:dyDescent="0.25">
      <c r="A221" t="s">
        <v>20</v>
      </c>
      <c r="B221">
        <v>155</v>
      </c>
      <c r="D221" t="s">
        <v>14</v>
      </c>
      <c r="E221">
        <v>846</v>
      </c>
    </row>
    <row r="222" spans="1:5" x14ac:dyDescent="0.25">
      <c r="A222" t="s">
        <v>20</v>
      </c>
      <c r="B222">
        <v>189</v>
      </c>
      <c r="D222" t="s">
        <v>14</v>
      </c>
      <c r="E222">
        <v>10</v>
      </c>
    </row>
    <row r="223" spans="1:5" x14ac:dyDescent="0.25">
      <c r="A223" t="s">
        <v>20</v>
      </c>
      <c r="B223">
        <v>4799</v>
      </c>
      <c r="D223" t="s">
        <v>14</v>
      </c>
      <c r="E223">
        <v>191</v>
      </c>
    </row>
    <row r="224" spans="1:5" x14ac:dyDescent="0.25">
      <c r="A224" t="s">
        <v>20</v>
      </c>
      <c r="B224">
        <v>1137</v>
      </c>
      <c r="D224" t="s">
        <v>14</v>
      </c>
      <c r="E224">
        <v>1979</v>
      </c>
    </row>
    <row r="225" spans="1:5" x14ac:dyDescent="0.25">
      <c r="A225" t="s">
        <v>20</v>
      </c>
      <c r="B225">
        <v>1152</v>
      </c>
      <c r="D225" t="s">
        <v>14</v>
      </c>
      <c r="E225">
        <v>63</v>
      </c>
    </row>
    <row r="226" spans="1:5" x14ac:dyDescent="0.25">
      <c r="A226" t="s">
        <v>20</v>
      </c>
      <c r="B226">
        <v>50</v>
      </c>
      <c r="D226" t="s">
        <v>14</v>
      </c>
      <c r="E226">
        <v>6080</v>
      </c>
    </row>
    <row r="227" spans="1:5" x14ac:dyDescent="0.25">
      <c r="A227" t="s">
        <v>20</v>
      </c>
      <c r="B227">
        <v>3059</v>
      </c>
      <c r="D227" t="s">
        <v>14</v>
      </c>
      <c r="E227">
        <v>80</v>
      </c>
    </row>
    <row r="228" spans="1:5" x14ac:dyDescent="0.25">
      <c r="A228" t="s">
        <v>20</v>
      </c>
      <c r="B228">
        <v>34</v>
      </c>
      <c r="D228" t="s">
        <v>14</v>
      </c>
      <c r="E228">
        <v>9</v>
      </c>
    </row>
    <row r="229" spans="1:5" x14ac:dyDescent="0.25">
      <c r="A229" t="s">
        <v>20</v>
      </c>
      <c r="B229">
        <v>220</v>
      </c>
      <c r="D229" t="s">
        <v>14</v>
      </c>
      <c r="E229">
        <v>1784</v>
      </c>
    </row>
    <row r="230" spans="1:5" x14ac:dyDescent="0.25">
      <c r="A230" t="s">
        <v>20</v>
      </c>
      <c r="B230">
        <v>1604</v>
      </c>
      <c r="D230" t="s">
        <v>14</v>
      </c>
      <c r="E230">
        <v>243</v>
      </c>
    </row>
    <row r="231" spans="1:5" x14ac:dyDescent="0.25">
      <c r="A231" t="s">
        <v>20</v>
      </c>
      <c r="B231">
        <v>454</v>
      </c>
      <c r="D231" t="s">
        <v>14</v>
      </c>
      <c r="E231">
        <v>1296</v>
      </c>
    </row>
    <row r="232" spans="1:5" x14ac:dyDescent="0.25">
      <c r="A232" t="s">
        <v>20</v>
      </c>
      <c r="B232">
        <v>123</v>
      </c>
      <c r="D232" t="s">
        <v>14</v>
      </c>
      <c r="E232">
        <v>77</v>
      </c>
    </row>
    <row r="233" spans="1:5" x14ac:dyDescent="0.25">
      <c r="A233" t="s">
        <v>20</v>
      </c>
      <c r="B233">
        <v>299</v>
      </c>
      <c r="D233" t="s">
        <v>14</v>
      </c>
      <c r="E233">
        <v>395</v>
      </c>
    </row>
    <row r="234" spans="1:5" x14ac:dyDescent="0.25">
      <c r="A234" t="s">
        <v>20</v>
      </c>
      <c r="B234">
        <v>2237</v>
      </c>
      <c r="D234" t="s">
        <v>14</v>
      </c>
      <c r="E234">
        <v>49</v>
      </c>
    </row>
    <row r="235" spans="1:5" x14ac:dyDescent="0.25">
      <c r="A235" t="s">
        <v>20</v>
      </c>
      <c r="B235">
        <v>645</v>
      </c>
      <c r="D235" t="s">
        <v>14</v>
      </c>
      <c r="E235">
        <v>180</v>
      </c>
    </row>
    <row r="236" spans="1:5" x14ac:dyDescent="0.25">
      <c r="A236" t="s">
        <v>20</v>
      </c>
      <c r="B236">
        <v>484</v>
      </c>
      <c r="D236" t="s">
        <v>14</v>
      </c>
      <c r="E236">
        <v>2690</v>
      </c>
    </row>
    <row r="237" spans="1:5" x14ac:dyDescent="0.25">
      <c r="A237" t="s">
        <v>20</v>
      </c>
      <c r="B237">
        <v>154</v>
      </c>
      <c r="D237" t="s">
        <v>74</v>
      </c>
      <c r="E237">
        <v>1</v>
      </c>
    </row>
    <row r="238" spans="1:5" x14ac:dyDescent="0.25">
      <c r="A238" t="s">
        <v>20</v>
      </c>
      <c r="B238">
        <v>82</v>
      </c>
      <c r="D238" t="s">
        <v>14</v>
      </c>
      <c r="E238">
        <v>2779</v>
      </c>
    </row>
    <row r="239" spans="1:5" x14ac:dyDescent="0.25">
      <c r="A239" t="s">
        <v>20</v>
      </c>
      <c r="B239">
        <v>134</v>
      </c>
      <c r="D239" t="s">
        <v>14</v>
      </c>
      <c r="E239">
        <v>92</v>
      </c>
    </row>
    <row r="240" spans="1:5" x14ac:dyDescent="0.25">
      <c r="A240" t="s">
        <v>20</v>
      </c>
      <c r="B240">
        <v>5203</v>
      </c>
      <c r="D240" t="s">
        <v>14</v>
      </c>
      <c r="E240">
        <v>1028</v>
      </c>
    </row>
    <row r="241" spans="1:5" x14ac:dyDescent="0.25">
      <c r="A241" t="s">
        <v>20</v>
      </c>
      <c r="B241">
        <v>94</v>
      </c>
      <c r="D241" t="s">
        <v>14</v>
      </c>
      <c r="E241">
        <v>26</v>
      </c>
    </row>
    <row r="242" spans="1:5" x14ac:dyDescent="0.25">
      <c r="A242" t="s">
        <v>20</v>
      </c>
      <c r="B242">
        <v>205</v>
      </c>
      <c r="D242" t="s">
        <v>14</v>
      </c>
      <c r="E242">
        <v>1790</v>
      </c>
    </row>
    <row r="243" spans="1:5" x14ac:dyDescent="0.25">
      <c r="A243" t="s">
        <v>20</v>
      </c>
      <c r="B243">
        <v>92</v>
      </c>
      <c r="D243" t="s">
        <v>14</v>
      </c>
      <c r="E243">
        <v>37</v>
      </c>
    </row>
    <row r="244" spans="1:5" x14ac:dyDescent="0.25">
      <c r="A244" t="s">
        <v>20</v>
      </c>
      <c r="B244">
        <v>219</v>
      </c>
      <c r="D244" t="s">
        <v>14</v>
      </c>
      <c r="E244">
        <v>35</v>
      </c>
    </row>
    <row r="245" spans="1:5" x14ac:dyDescent="0.25">
      <c r="A245" t="s">
        <v>20</v>
      </c>
      <c r="B245">
        <v>2526</v>
      </c>
      <c r="D245" t="s">
        <v>74</v>
      </c>
      <c r="E245">
        <v>94</v>
      </c>
    </row>
    <row r="246" spans="1:5" x14ac:dyDescent="0.25">
      <c r="A246" t="s">
        <v>20</v>
      </c>
      <c r="B246">
        <v>94</v>
      </c>
      <c r="D246" t="s">
        <v>14</v>
      </c>
      <c r="E246">
        <v>558</v>
      </c>
    </row>
    <row r="247" spans="1:5" x14ac:dyDescent="0.25">
      <c r="A247" t="s">
        <v>20</v>
      </c>
      <c r="B247">
        <v>1713</v>
      </c>
      <c r="D247" t="s">
        <v>14</v>
      </c>
      <c r="E247">
        <v>64</v>
      </c>
    </row>
    <row r="248" spans="1:5" x14ac:dyDescent="0.25">
      <c r="A248" t="s">
        <v>20</v>
      </c>
      <c r="B248">
        <v>249</v>
      </c>
      <c r="D248" t="s">
        <v>74</v>
      </c>
      <c r="E248">
        <v>37</v>
      </c>
    </row>
    <row r="249" spans="1:5" x14ac:dyDescent="0.25">
      <c r="A249" t="s">
        <v>20</v>
      </c>
      <c r="B249">
        <v>192</v>
      </c>
      <c r="D249" t="s">
        <v>14</v>
      </c>
      <c r="E249">
        <v>245</v>
      </c>
    </row>
    <row r="250" spans="1:5" x14ac:dyDescent="0.25">
      <c r="A250" t="s">
        <v>20</v>
      </c>
      <c r="B250">
        <v>247</v>
      </c>
      <c r="D250" t="s">
        <v>14</v>
      </c>
      <c r="E250">
        <v>71</v>
      </c>
    </row>
    <row r="251" spans="1:5" x14ac:dyDescent="0.25">
      <c r="A251" t="s">
        <v>20</v>
      </c>
      <c r="B251">
        <v>2293</v>
      </c>
      <c r="D251" t="s">
        <v>14</v>
      </c>
      <c r="E251">
        <v>42</v>
      </c>
    </row>
    <row r="252" spans="1:5" x14ac:dyDescent="0.25">
      <c r="A252" t="s">
        <v>20</v>
      </c>
      <c r="B252">
        <v>3131</v>
      </c>
      <c r="D252" t="s">
        <v>14</v>
      </c>
      <c r="E252">
        <v>156</v>
      </c>
    </row>
    <row r="253" spans="1:5" x14ac:dyDescent="0.25">
      <c r="A253" t="s">
        <v>20</v>
      </c>
      <c r="B253">
        <v>143</v>
      </c>
      <c r="D253" t="s">
        <v>14</v>
      </c>
      <c r="E253">
        <v>1368</v>
      </c>
    </row>
    <row r="254" spans="1:5" x14ac:dyDescent="0.25">
      <c r="A254" t="s">
        <v>20</v>
      </c>
      <c r="B254">
        <v>296</v>
      </c>
      <c r="D254" t="s">
        <v>14</v>
      </c>
      <c r="E254">
        <v>102</v>
      </c>
    </row>
    <row r="255" spans="1:5" x14ac:dyDescent="0.25">
      <c r="A255" t="s">
        <v>20</v>
      </c>
      <c r="B255">
        <v>170</v>
      </c>
      <c r="D255" t="s">
        <v>14</v>
      </c>
      <c r="E255">
        <v>86</v>
      </c>
    </row>
    <row r="256" spans="1:5" x14ac:dyDescent="0.25">
      <c r="A256" t="s">
        <v>20</v>
      </c>
      <c r="B256">
        <v>86</v>
      </c>
      <c r="D256" t="s">
        <v>14</v>
      </c>
      <c r="E256">
        <v>253</v>
      </c>
    </row>
    <row r="257" spans="1:5" x14ac:dyDescent="0.25">
      <c r="A257" t="s">
        <v>20</v>
      </c>
      <c r="B257">
        <v>6286</v>
      </c>
      <c r="D257" t="s">
        <v>14</v>
      </c>
      <c r="E257">
        <v>157</v>
      </c>
    </row>
    <row r="258" spans="1:5" x14ac:dyDescent="0.25">
      <c r="A258" t="s">
        <v>20</v>
      </c>
      <c r="B258">
        <v>3727</v>
      </c>
      <c r="D258" t="s">
        <v>14</v>
      </c>
      <c r="E258">
        <v>183</v>
      </c>
    </row>
    <row r="259" spans="1:5" x14ac:dyDescent="0.25">
      <c r="A259" t="s">
        <v>20</v>
      </c>
      <c r="B259">
        <v>1605</v>
      </c>
      <c r="D259" t="s">
        <v>14</v>
      </c>
      <c r="E259">
        <v>82</v>
      </c>
    </row>
    <row r="260" spans="1:5" x14ac:dyDescent="0.25">
      <c r="A260" t="s">
        <v>20</v>
      </c>
      <c r="B260">
        <v>2120</v>
      </c>
      <c r="D260" t="s">
        <v>14</v>
      </c>
      <c r="E260">
        <v>1</v>
      </c>
    </row>
    <row r="261" spans="1:5" x14ac:dyDescent="0.25">
      <c r="A261" t="s">
        <v>20</v>
      </c>
      <c r="B261">
        <v>50</v>
      </c>
      <c r="D261" t="s">
        <v>74</v>
      </c>
      <c r="E261">
        <v>15</v>
      </c>
    </row>
    <row r="262" spans="1:5" x14ac:dyDescent="0.25">
      <c r="A262" t="s">
        <v>20</v>
      </c>
      <c r="B262">
        <v>2080</v>
      </c>
      <c r="D262" t="s">
        <v>14</v>
      </c>
      <c r="E262">
        <v>1198</v>
      </c>
    </row>
    <row r="263" spans="1:5" x14ac:dyDescent="0.25">
      <c r="A263" t="s">
        <v>20</v>
      </c>
      <c r="B263">
        <v>2105</v>
      </c>
      <c r="D263" t="s">
        <v>14</v>
      </c>
      <c r="E263">
        <v>648</v>
      </c>
    </row>
    <row r="264" spans="1:5" x14ac:dyDescent="0.25">
      <c r="A264" t="s">
        <v>20</v>
      </c>
      <c r="B264">
        <v>2436</v>
      </c>
      <c r="D264" t="s">
        <v>14</v>
      </c>
      <c r="E264">
        <v>64</v>
      </c>
    </row>
    <row r="265" spans="1:5" x14ac:dyDescent="0.25">
      <c r="A265" t="s">
        <v>20</v>
      </c>
      <c r="B265">
        <v>80</v>
      </c>
      <c r="D265" t="s">
        <v>14</v>
      </c>
      <c r="E265">
        <v>62</v>
      </c>
    </row>
    <row r="266" spans="1:5" x14ac:dyDescent="0.25">
      <c r="A266" t="s">
        <v>20</v>
      </c>
      <c r="B266">
        <v>42</v>
      </c>
      <c r="D266" t="s">
        <v>14</v>
      </c>
      <c r="E266">
        <v>750</v>
      </c>
    </row>
    <row r="267" spans="1:5" x14ac:dyDescent="0.25">
      <c r="A267" t="s">
        <v>20</v>
      </c>
      <c r="B267">
        <v>139</v>
      </c>
      <c r="D267" t="s">
        <v>74</v>
      </c>
      <c r="E267">
        <v>87</v>
      </c>
    </row>
    <row r="268" spans="1:5" x14ac:dyDescent="0.25">
      <c r="A268" t="s">
        <v>20</v>
      </c>
      <c r="B268">
        <v>159</v>
      </c>
      <c r="D268" t="s">
        <v>14</v>
      </c>
      <c r="E268">
        <v>105</v>
      </c>
    </row>
    <row r="269" spans="1:5" x14ac:dyDescent="0.25">
      <c r="A269" t="s">
        <v>20</v>
      </c>
      <c r="B269">
        <v>381</v>
      </c>
      <c r="D269" t="s">
        <v>74</v>
      </c>
      <c r="E269">
        <v>1658</v>
      </c>
    </row>
    <row r="270" spans="1:5" x14ac:dyDescent="0.25">
      <c r="A270" t="s">
        <v>20</v>
      </c>
      <c r="B270">
        <v>194</v>
      </c>
      <c r="D270" t="s">
        <v>14</v>
      </c>
      <c r="E270">
        <v>2604</v>
      </c>
    </row>
    <row r="271" spans="1:5" x14ac:dyDescent="0.25">
      <c r="A271" t="s">
        <v>20</v>
      </c>
      <c r="B271">
        <v>106</v>
      </c>
      <c r="D271" t="s">
        <v>14</v>
      </c>
      <c r="E271">
        <v>65</v>
      </c>
    </row>
    <row r="272" spans="1:5" x14ac:dyDescent="0.25">
      <c r="A272" t="s">
        <v>20</v>
      </c>
      <c r="B272">
        <v>142</v>
      </c>
      <c r="D272" t="s">
        <v>14</v>
      </c>
      <c r="E272">
        <v>94</v>
      </c>
    </row>
    <row r="273" spans="1:5" x14ac:dyDescent="0.25">
      <c r="A273" t="s">
        <v>20</v>
      </c>
      <c r="B273">
        <v>211</v>
      </c>
      <c r="D273" t="s">
        <v>14</v>
      </c>
      <c r="E273">
        <v>257</v>
      </c>
    </row>
    <row r="274" spans="1:5" x14ac:dyDescent="0.25">
      <c r="A274" t="s">
        <v>20</v>
      </c>
      <c r="B274">
        <v>2756</v>
      </c>
      <c r="D274" t="s">
        <v>14</v>
      </c>
      <c r="E274">
        <v>2928</v>
      </c>
    </row>
    <row r="275" spans="1:5" x14ac:dyDescent="0.25">
      <c r="A275" t="s">
        <v>20</v>
      </c>
      <c r="B275">
        <v>173</v>
      </c>
      <c r="D275" t="s">
        <v>14</v>
      </c>
      <c r="E275">
        <v>4697</v>
      </c>
    </row>
    <row r="276" spans="1:5" x14ac:dyDescent="0.25">
      <c r="A276" t="s">
        <v>20</v>
      </c>
      <c r="B276">
        <v>87</v>
      </c>
      <c r="D276" t="s">
        <v>14</v>
      </c>
      <c r="E276">
        <v>2915</v>
      </c>
    </row>
    <row r="277" spans="1:5" x14ac:dyDescent="0.25">
      <c r="A277" t="s">
        <v>20</v>
      </c>
      <c r="B277">
        <v>1572</v>
      </c>
      <c r="D277" t="s">
        <v>14</v>
      </c>
      <c r="E277">
        <v>18</v>
      </c>
    </row>
    <row r="278" spans="1:5" x14ac:dyDescent="0.25">
      <c r="A278" t="s">
        <v>20</v>
      </c>
      <c r="B278">
        <v>2346</v>
      </c>
      <c r="D278" t="s">
        <v>74</v>
      </c>
      <c r="E278">
        <v>723</v>
      </c>
    </row>
    <row r="279" spans="1:5" x14ac:dyDescent="0.25">
      <c r="A279" t="s">
        <v>20</v>
      </c>
      <c r="B279">
        <v>115</v>
      </c>
      <c r="D279" t="s">
        <v>14</v>
      </c>
      <c r="E279">
        <v>602</v>
      </c>
    </row>
    <row r="280" spans="1:5" x14ac:dyDescent="0.25">
      <c r="A280" t="s">
        <v>20</v>
      </c>
      <c r="B280">
        <v>85</v>
      </c>
      <c r="D280" t="s">
        <v>14</v>
      </c>
      <c r="E280">
        <v>1</v>
      </c>
    </row>
    <row r="281" spans="1:5" x14ac:dyDescent="0.25">
      <c r="A281" t="s">
        <v>20</v>
      </c>
      <c r="B281">
        <v>144</v>
      </c>
      <c r="D281" t="s">
        <v>14</v>
      </c>
      <c r="E281">
        <v>3868</v>
      </c>
    </row>
    <row r="282" spans="1:5" x14ac:dyDescent="0.25">
      <c r="A282" t="s">
        <v>20</v>
      </c>
      <c r="B282">
        <v>2443</v>
      </c>
      <c r="D282" t="s">
        <v>14</v>
      </c>
      <c r="E282">
        <v>504</v>
      </c>
    </row>
    <row r="283" spans="1:5" x14ac:dyDescent="0.25">
      <c r="A283" t="s">
        <v>20</v>
      </c>
      <c r="B283">
        <v>64</v>
      </c>
      <c r="D283" t="s">
        <v>14</v>
      </c>
      <c r="E283">
        <v>14</v>
      </c>
    </row>
    <row r="284" spans="1:5" x14ac:dyDescent="0.25">
      <c r="A284" t="s">
        <v>20</v>
      </c>
      <c r="B284">
        <v>268</v>
      </c>
      <c r="D284" t="s">
        <v>74</v>
      </c>
      <c r="E284">
        <v>390</v>
      </c>
    </row>
    <row r="285" spans="1:5" x14ac:dyDescent="0.25">
      <c r="A285" t="s">
        <v>20</v>
      </c>
      <c r="B285">
        <v>195</v>
      </c>
      <c r="D285" t="s">
        <v>14</v>
      </c>
      <c r="E285">
        <v>750</v>
      </c>
    </row>
    <row r="286" spans="1:5" x14ac:dyDescent="0.25">
      <c r="A286" t="s">
        <v>20</v>
      </c>
      <c r="B286">
        <v>186</v>
      </c>
      <c r="D286" t="s">
        <v>14</v>
      </c>
      <c r="E286">
        <v>77</v>
      </c>
    </row>
    <row r="287" spans="1:5" x14ac:dyDescent="0.25">
      <c r="A287" t="s">
        <v>20</v>
      </c>
      <c r="B287">
        <v>460</v>
      </c>
      <c r="D287" t="s">
        <v>14</v>
      </c>
      <c r="E287">
        <v>752</v>
      </c>
    </row>
    <row r="288" spans="1:5" x14ac:dyDescent="0.25">
      <c r="A288" t="s">
        <v>20</v>
      </c>
      <c r="B288">
        <v>2528</v>
      </c>
      <c r="D288" t="s">
        <v>14</v>
      </c>
      <c r="E288">
        <v>131</v>
      </c>
    </row>
    <row r="289" spans="1:5" x14ac:dyDescent="0.25">
      <c r="A289" t="s">
        <v>20</v>
      </c>
      <c r="B289">
        <v>3657</v>
      </c>
      <c r="D289" t="s">
        <v>14</v>
      </c>
      <c r="E289">
        <v>87</v>
      </c>
    </row>
    <row r="290" spans="1:5" x14ac:dyDescent="0.25">
      <c r="A290" t="s">
        <v>20</v>
      </c>
      <c r="B290">
        <v>131</v>
      </c>
      <c r="D290" t="s">
        <v>14</v>
      </c>
      <c r="E290">
        <v>1063</v>
      </c>
    </row>
    <row r="291" spans="1:5" x14ac:dyDescent="0.25">
      <c r="A291" t="s">
        <v>20</v>
      </c>
      <c r="B291">
        <v>239</v>
      </c>
      <c r="D291" t="s">
        <v>74</v>
      </c>
      <c r="E291">
        <v>25</v>
      </c>
    </row>
    <row r="292" spans="1:5" x14ac:dyDescent="0.25">
      <c r="A292" t="s">
        <v>20</v>
      </c>
      <c r="B292">
        <v>78</v>
      </c>
      <c r="D292" t="s">
        <v>14</v>
      </c>
      <c r="E292">
        <v>76</v>
      </c>
    </row>
    <row r="293" spans="1:5" x14ac:dyDescent="0.25">
      <c r="A293" t="s">
        <v>20</v>
      </c>
      <c r="B293">
        <v>1773</v>
      </c>
      <c r="D293" t="s">
        <v>14</v>
      </c>
      <c r="E293">
        <v>4428</v>
      </c>
    </row>
    <row r="294" spans="1:5" x14ac:dyDescent="0.25">
      <c r="A294" t="s">
        <v>20</v>
      </c>
      <c r="B294">
        <v>32</v>
      </c>
      <c r="D294" t="s">
        <v>14</v>
      </c>
      <c r="E294">
        <v>58</v>
      </c>
    </row>
    <row r="295" spans="1:5" x14ac:dyDescent="0.25">
      <c r="A295" t="s">
        <v>20</v>
      </c>
      <c r="B295">
        <v>369</v>
      </c>
      <c r="D295" t="s">
        <v>74</v>
      </c>
      <c r="E295">
        <v>1218</v>
      </c>
    </row>
    <row r="296" spans="1:5" x14ac:dyDescent="0.25">
      <c r="A296" t="s">
        <v>20</v>
      </c>
      <c r="B296">
        <v>89</v>
      </c>
      <c r="D296" t="s">
        <v>14</v>
      </c>
      <c r="E296">
        <v>111</v>
      </c>
    </row>
    <row r="297" spans="1:5" x14ac:dyDescent="0.25">
      <c r="A297" t="s">
        <v>20</v>
      </c>
      <c r="B297">
        <v>147</v>
      </c>
      <c r="D297" t="s">
        <v>74</v>
      </c>
      <c r="E297">
        <v>215</v>
      </c>
    </row>
    <row r="298" spans="1:5" x14ac:dyDescent="0.25">
      <c r="A298" t="s">
        <v>20</v>
      </c>
      <c r="B298">
        <v>126</v>
      </c>
      <c r="D298" t="s">
        <v>14</v>
      </c>
      <c r="E298">
        <v>2955</v>
      </c>
    </row>
    <row r="299" spans="1:5" x14ac:dyDescent="0.25">
      <c r="A299" t="s">
        <v>20</v>
      </c>
      <c r="B299">
        <v>2218</v>
      </c>
      <c r="D299" t="s">
        <v>14</v>
      </c>
      <c r="E299">
        <v>1657</v>
      </c>
    </row>
    <row r="300" spans="1:5" x14ac:dyDescent="0.25">
      <c r="A300" t="s">
        <v>20</v>
      </c>
      <c r="B300">
        <v>202</v>
      </c>
      <c r="D300" t="s">
        <v>14</v>
      </c>
      <c r="E300">
        <v>926</v>
      </c>
    </row>
    <row r="301" spans="1:5" x14ac:dyDescent="0.25">
      <c r="A301" t="s">
        <v>20</v>
      </c>
      <c r="B301">
        <v>140</v>
      </c>
      <c r="D301" t="s">
        <v>14</v>
      </c>
      <c r="E301">
        <v>77</v>
      </c>
    </row>
    <row r="302" spans="1:5" x14ac:dyDescent="0.25">
      <c r="A302" t="s">
        <v>20</v>
      </c>
      <c r="B302">
        <v>1052</v>
      </c>
      <c r="D302" t="s">
        <v>14</v>
      </c>
      <c r="E302">
        <v>1748</v>
      </c>
    </row>
    <row r="303" spans="1:5" x14ac:dyDescent="0.25">
      <c r="A303" t="s">
        <v>20</v>
      </c>
      <c r="B303">
        <v>247</v>
      </c>
      <c r="D303" t="s">
        <v>14</v>
      </c>
      <c r="E303">
        <v>79</v>
      </c>
    </row>
    <row r="304" spans="1:5" x14ac:dyDescent="0.25">
      <c r="A304" t="s">
        <v>20</v>
      </c>
      <c r="B304">
        <v>84</v>
      </c>
      <c r="D304" t="s">
        <v>14</v>
      </c>
      <c r="E304">
        <v>889</v>
      </c>
    </row>
    <row r="305" spans="1:5" x14ac:dyDescent="0.25">
      <c r="A305" t="s">
        <v>20</v>
      </c>
      <c r="B305">
        <v>88</v>
      </c>
      <c r="D305" t="s">
        <v>14</v>
      </c>
      <c r="E305">
        <v>56</v>
      </c>
    </row>
    <row r="306" spans="1:5" x14ac:dyDescent="0.25">
      <c r="A306" t="s">
        <v>20</v>
      </c>
      <c r="B306">
        <v>156</v>
      </c>
      <c r="D306" t="s">
        <v>14</v>
      </c>
      <c r="E306">
        <v>1</v>
      </c>
    </row>
    <row r="307" spans="1:5" x14ac:dyDescent="0.25">
      <c r="A307" t="s">
        <v>20</v>
      </c>
      <c r="B307">
        <v>2985</v>
      </c>
      <c r="D307" t="s">
        <v>14</v>
      </c>
      <c r="E307">
        <v>83</v>
      </c>
    </row>
    <row r="308" spans="1:5" x14ac:dyDescent="0.25">
      <c r="A308" t="s">
        <v>20</v>
      </c>
      <c r="B308">
        <v>762</v>
      </c>
      <c r="D308" t="s">
        <v>14</v>
      </c>
      <c r="E308">
        <v>2025</v>
      </c>
    </row>
    <row r="309" spans="1:5" x14ac:dyDescent="0.25">
      <c r="A309" t="s">
        <v>20</v>
      </c>
      <c r="B309">
        <v>554</v>
      </c>
      <c r="D309" t="s">
        <v>14</v>
      </c>
      <c r="E309">
        <v>14</v>
      </c>
    </row>
    <row r="310" spans="1:5" x14ac:dyDescent="0.25">
      <c r="A310" t="s">
        <v>20</v>
      </c>
      <c r="B310">
        <v>135</v>
      </c>
      <c r="D310" t="s">
        <v>14</v>
      </c>
      <c r="E310">
        <v>656</v>
      </c>
    </row>
    <row r="311" spans="1:5" x14ac:dyDescent="0.25">
      <c r="A311" t="s">
        <v>20</v>
      </c>
      <c r="B311">
        <v>122</v>
      </c>
      <c r="D311" t="s">
        <v>74</v>
      </c>
      <c r="E311">
        <v>38</v>
      </c>
    </row>
    <row r="312" spans="1:5" x14ac:dyDescent="0.25">
      <c r="A312" t="s">
        <v>20</v>
      </c>
      <c r="B312">
        <v>221</v>
      </c>
      <c r="D312" t="s">
        <v>74</v>
      </c>
      <c r="E312">
        <v>60</v>
      </c>
    </row>
    <row r="313" spans="1:5" x14ac:dyDescent="0.25">
      <c r="A313" t="s">
        <v>20</v>
      </c>
      <c r="B313">
        <v>126</v>
      </c>
      <c r="D313" t="s">
        <v>14</v>
      </c>
      <c r="E313">
        <v>1596</v>
      </c>
    </row>
    <row r="314" spans="1:5" x14ac:dyDescent="0.25">
      <c r="A314" t="s">
        <v>20</v>
      </c>
      <c r="B314">
        <v>1022</v>
      </c>
      <c r="D314" t="s">
        <v>74</v>
      </c>
      <c r="E314">
        <v>524</v>
      </c>
    </row>
    <row r="315" spans="1:5" x14ac:dyDescent="0.25">
      <c r="A315" t="s">
        <v>20</v>
      </c>
      <c r="B315">
        <v>3177</v>
      </c>
      <c r="D315" t="s">
        <v>14</v>
      </c>
      <c r="E315">
        <v>10</v>
      </c>
    </row>
    <row r="316" spans="1:5" x14ac:dyDescent="0.25">
      <c r="A316" t="s">
        <v>20</v>
      </c>
      <c r="B316">
        <v>198</v>
      </c>
      <c r="D316" t="s">
        <v>74</v>
      </c>
      <c r="E316">
        <v>219</v>
      </c>
    </row>
    <row r="317" spans="1:5" x14ac:dyDescent="0.25">
      <c r="A317" t="s">
        <v>20</v>
      </c>
      <c r="B317">
        <v>85</v>
      </c>
      <c r="D317" t="s">
        <v>14</v>
      </c>
      <c r="E317">
        <v>1121</v>
      </c>
    </row>
    <row r="318" spans="1:5" x14ac:dyDescent="0.25">
      <c r="A318" t="s">
        <v>20</v>
      </c>
      <c r="B318">
        <v>3596</v>
      </c>
      <c r="D318" t="s">
        <v>74</v>
      </c>
      <c r="E318">
        <v>29</v>
      </c>
    </row>
    <row r="319" spans="1:5" x14ac:dyDescent="0.25">
      <c r="A319" t="s">
        <v>20</v>
      </c>
      <c r="B319">
        <v>244</v>
      </c>
      <c r="D319" t="s">
        <v>14</v>
      </c>
      <c r="E319">
        <v>15</v>
      </c>
    </row>
    <row r="320" spans="1:5" x14ac:dyDescent="0.25">
      <c r="A320" t="s">
        <v>20</v>
      </c>
      <c r="B320">
        <v>5180</v>
      </c>
      <c r="D320" t="s">
        <v>14</v>
      </c>
      <c r="E320">
        <v>191</v>
      </c>
    </row>
    <row r="321" spans="1:5" x14ac:dyDescent="0.25">
      <c r="A321" t="s">
        <v>20</v>
      </c>
      <c r="B321">
        <v>589</v>
      </c>
      <c r="D321" t="s">
        <v>14</v>
      </c>
      <c r="E321">
        <v>16</v>
      </c>
    </row>
    <row r="322" spans="1:5" x14ac:dyDescent="0.25">
      <c r="A322" t="s">
        <v>20</v>
      </c>
      <c r="B322">
        <v>2725</v>
      </c>
      <c r="D322" t="s">
        <v>14</v>
      </c>
      <c r="E322">
        <v>17</v>
      </c>
    </row>
    <row r="323" spans="1:5" x14ac:dyDescent="0.25">
      <c r="A323" t="s">
        <v>20</v>
      </c>
      <c r="B323">
        <v>300</v>
      </c>
      <c r="D323" t="s">
        <v>14</v>
      </c>
      <c r="E323">
        <v>34</v>
      </c>
    </row>
    <row r="324" spans="1:5" x14ac:dyDescent="0.25">
      <c r="A324" t="s">
        <v>20</v>
      </c>
      <c r="B324">
        <v>144</v>
      </c>
      <c r="D324" t="s">
        <v>74</v>
      </c>
      <c r="E324">
        <v>614</v>
      </c>
    </row>
    <row r="325" spans="1:5" x14ac:dyDescent="0.25">
      <c r="A325" t="s">
        <v>20</v>
      </c>
      <c r="B325">
        <v>87</v>
      </c>
      <c r="D325" t="s">
        <v>14</v>
      </c>
      <c r="E325">
        <v>1</v>
      </c>
    </row>
    <row r="326" spans="1:5" x14ac:dyDescent="0.25">
      <c r="A326" t="s">
        <v>20</v>
      </c>
      <c r="B326">
        <v>3116</v>
      </c>
      <c r="D326" t="s">
        <v>74</v>
      </c>
      <c r="E326">
        <v>114</v>
      </c>
    </row>
    <row r="327" spans="1:5" x14ac:dyDescent="0.25">
      <c r="A327" t="s">
        <v>20</v>
      </c>
      <c r="B327">
        <v>909</v>
      </c>
      <c r="D327" t="s">
        <v>14</v>
      </c>
      <c r="E327">
        <v>1274</v>
      </c>
    </row>
    <row r="328" spans="1:5" x14ac:dyDescent="0.25">
      <c r="A328" t="s">
        <v>20</v>
      </c>
      <c r="B328">
        <v>1613</v>
      </c>
      <c r="D328" t="s">
        <v>14</v>
      </c>
      <c r="E328">
        <v>210</v>
      </c>
    </row>
    <row r="329" spans="1:5" x14ac:dyDescent="0.25">
      <c r="A329" t="s">
        <v>20</v>
      </c>
      <c r="B329">
        <v>136</v>
      </c>
      <c r="D329" t="s">
        <v>14</v>
      </c>
      <c r="E329">
        <v>248</v>
      </c>
    </row>
    <row r="330" spans="1:5" x14ac:dyDescent="0.25">
      <c r="A330" t="s">
        <v>20</v>
      </c>
      <c r="B330">
        <v>130</v>
      </c>
      <c r="D330" t="s">
        <v>14</v>
      </c>
      <c r="E330">
        <v>513</v>
      </c>
    </row>
    <row r="331" spans="1:5" x14ac:dyDescent="0.25">
      <c r="A331" t="s">
        <v>20</v>
      </c>
      <c r="B331">
        <v>102</v>
      </c>
      <c r="D331" t="s">
        <v>14</v>
      </c>
      <c r="E331">
        <v>3410</v>
      </c>
    </row>
    <row r="332" spans="1:5" x14ac:dyDescent="0.25">
      <c r="A332" t="s">
        <v>20</v>
      </c>
      <c r="B332">
        <v>4006</v>
      </c>
      <c r="D332" t="s">
        <v>74</v>
      </c>
      <c r="E332">
        <v>26</v>
      </c>
    </row>
    <row r="333" spans="1:5" x14ac:dyDescent="0.25">
      <c r="A333" t="s">
        <v>20</v>
      </c>
      <c r="B333">
        <v>1629</v>
      </c>
      <c r="D333" t="s">
        <v>14</v>
      </c>
      <c r="E333">
        <v>10</v>
      </c>
    </row>
    <row r="334" spans="1:5" x14ac:dyDescent="0.25">
      <c r="A334" t="s">
        <v>20</v>
      </c>
      <c r="B334">
        <v>2188</v>
      </c>
      <c r="D334" t="s">
        <v>14</v>
      </c>
      <c r="E334">
        <v>2201</v>
      </c>
    </row>
    <row r="335" spans="1:5" x14ac:dyDescent="0.25">
      <c r="A335" t="s">
        <v>20</v>
      </c>
      <c r="B335">
        <v>2409</v>
      </c>
      <c r="D335" t="s">
        <v>14</v>
      </c>
      <c r="E335">
        <v>676</v>
      </c>
    </row>
    <row r="336" spans="1:5" x14ac:dyDescent="0.25">
      <c r="A336" t="s">
        <v>20</v>
      </c>
      <c r="B336">
        <v>194</v>
      </c>
      <c r="D336" t="s">
        <v>14</v>
      </c>
      <c r="E336">
        <v>831</v>
      </c>
    </row>
    <row r="337" spans="1:5" x14ac:dyDescent="0.25">
      <c r="A337" t="s">
        <v>20</v>
      </c>
      <c r="B337">
        <v>1140</v>
      </c>
      <c r="D337" t="s">
        <v>74</v>
      </c>
      <c r="E337">
        <v>56</v>
      </c>
    </row>
    <row r="338" spans="1:5" x14ac:dyDescent="0.25">
      <c r="A338" t="s">
        <v>20</v>
      </c>
      <c r="B338">
        <v>102</v>
      </c>
      <c r="D338" t="s">
        <v>14</v>
      </c>
      <c r="E338">
        <v>859</v>
      </c>
    </row>
    <row r="339" spans="1:5" x14ac:dyDescent="0.25">
      <c r="A339" t="s">
        <v>20</v>
      </c>
      <c r="B339">
        <v>2857</v>
      </c>
      <c r="D339" t="s">
        <v>14</v>
      </c>
      <c r="E339">
        <v>45</v>
      </c>
    </row>
    <row r="340" spans="1:5" x14ac:dyDescent="0.25">
      <c r="A340" t="s">
        <v>20</v>
      </c>
      <c r="B340">
        <v>107</v>
      </c>
      <c r="D340" t="s">
        <v>74</v>
      </c>
      <c r="E340">
        <v>1113</v>
      </c>
    </row>
    <row r="341" spans="1:5" x14ac:dyDescent="0.25">
      <c r="A341" t="s">
        <v>20</v>
      </c>
      <c r="B341">
        <v>160</v>
      </c>
      <c r="D341" t="s">
        <v>14</v>
      </c>
      <c r="E341">
        <v>6</v>
      </c>
    </row>
    <row r="342" spans="1:5" x14ac:dyDescent="0.25">
      <c r="A342" t="s">
        <v>20</v>
      </c>
      <c r="B342">
        <v>2230</v>
      </c>
      <c r="D342" t="s">
        <v>14</v>
      </c>
      <c r="E342">
        <v>7</v>
      </c>
    </row>
    <row r="343" spans="1:5" x14ac:dyDescent="0.25">
      <c r="A343" t="s">
        <v>20</v>
      </c>
      <c r="B343">
        <v>316</v>
      </c>
      <c r="D343" t="s">
        <v>14</v>
      </c>
      <c r="E343">
        <v>31</v>
      </c>
    </row>
    <row r="344" spans="1:5" x14ac:dyDescent="0.25">
      <c r="A344" t="s">
        <v>20</v>
      </c>
      <c r="B344">
        <v>117</v>
      </c>
      <c r="D344" t="s">
        <v>14</v>
      </c>
      <c r="E344">
        <v>78</v>
      </c>
    </row>
    <row r="345" spans="1:5" x14ac:dyDescent="0.25">
      <c r="A345" t="s">
        <v>20</v>
      </c>
      <c r="B345">
        <v>6406</v>
      </c>
      <c r="D345" t="s">
        <v>14</v>
      </c>
      <c r="E345">
        <v>1225</v>
      </c>
    </row>
    <row r="346" spans="1:5" x14ac:dyDescent="0.25">
      <c r="A346" t="s">
        <v>20</v>
      </c>
      <c r="B346">
        <v>192</v>
      </c>
      <c r="D346" t="s">
        <v>14</v>
      </c>
      <c r="E346">
        <v>1</v>
      </c>
    </row>
    <row r="347" spans="1:5" x14ac:dyDescent="0.25">
      <c r="A347" t="s">
        <v>20</v>
      </c>
      <c r="B347">
        <v>26</v>
      </c>
      <c r="D347" t="s">
        <v>14</v>
      </c>
      <c r="E347">
        <v>67</v>
      </c>
    </row>
    <row r="348" spans="1:5" x14ac:dyDescent="0.25">
      <c r="A348" t="s">
        <v>20</v>
      </c>
      <c r="B348">
        <v>723</v>
      </c>
      <c r="D348" t="s">
        <v>14</v>
      </c>
      <c r="E348">
        <v>19</v>
      </c>
    </row>
    <row r="349" spans="1:5" x14ac:dyDescent="0.25">
      <c r="A349" t="s">
        <v>20</v>
      </c>
      <c r="B349">
        <v>170</v>
      </c>
      <c r="D349" t="s">
        <v>14</v>
      </c>
      <c r="E349">
        <v>2108</v>
      </c>
    </row>
    <row r="350" spans="1:5" x14ac:dyDescent="0.25">
      <c r="A350" t="s">
        <v>20</v>
      </c>
      <c r="B350">
        <v>238</v>
      </c>
      <c r="D350" t="s">
        <v>14</v>
      </c>
      <c r="E350">
        <v>679</v>
      </c>
    </row>
    <row r="351" spans="1:5" x14ac:dyDescent="0.25">
      <c r="A351" t="s">
        <v>20</v>
      </c>
      <c r="B351">
        <v>55</v>
      </c>
      <c r="D351" t="s">
        <v>14</v>
      </c>
      <c r="E351">
        <v>36</v>
      </c>
    </row>
    <row r="352" spans="1:5" x14ac:dyDescent="0.25">
      <c r="A352" t="s">
        <v>20</v>
      </c>
      <c r="B352">
        <v>128</v>
      </c>
      <c r="D352" t="s">
        <v>14</v>
      </c>
      <c r="E352">
        <v>47</v>
      </c>
    </row>
    <row r="353" spans="1:5" x14ac:dyDescent="0.25">
      <c r="A353" t="s">
        <v>20</v>
      </c>
      <c r="B353">
        <v>2144</v>
      </c>
      <c r="D353" t="s">
        <v>14</v>
      </c>
      <c r="E353">
        <v>70</v>
      </c>
    </row>
    <row r="354" spans="1:5" x14ac:dyDescent="0.25">
      <c r="A354" t="s">
        <v>20</v>
      </c>
      <c r="B354">
        <v>2693</v>
      </c>
      <c r="D354" t="s">
        <v>14</v>
      </c>
      <c r="E354">
        <v>154</v>
      </c>
    </row>
    <row r="355" spans="1:5" x14ac:dyDescent="0.25">
      <c r="A355" t="s">
        <v>20</v>
      </c>
      <c r="B355">
        <v>432</v>
      </c>
      <c r="D355" t="s">
        <v>14</v>
      </c>
      <c r="E355">
        <v>22</v>
      </c>
    </row>
    <row r="356" spans="1:5" x14ac:dyDescent="0.25">
      <c r="A356" t="s">
        <v>20</v>
      </c>
      <c r="B356">
        <v>189</v>
      </c>
      <c r="D356" t="s">
        <v>14</v>
      </c>
      <c r="E356">
        <v>1758</v>
      </c>
    </row>
    <row r="357" spans="1:5" x14ac:dyDescent="0.25">
      <c r="A357" t="s">
        <v>20</v>
      </c>
      <c r="B357">
        <v>154</v>
      </c>
      <c r="D357" t="s">
        <v>14</v>
      </c>
      <c r="E357">
        <v>94</v>
      </c>
    </row>
    <row r="358" spans="1:5" x14ac:dyDescent="0.25">
      <c r="A358" t="s">
        <v>20</v>
      </c>
      <c r="B358">
        <v>96</v>
      </c>
      <c r="D358" t="s">
        <v>14</v>
      </c>
      <c r="E358">
        <v>33</v>
      </c>
    </row>
    <row r="359" spans="1:5" x14ac:dyDescent="0.25">
      <c r="A359" t="s">
        <v>20</v>
      </c>
      <c r="B359">
        <v>3063</v>
      </c>
      <c r="D359" t="s">
        <v>74</v>
      </c>
      <c r="E359">
        <v>94</v>
      </c>
    </row>
    <row r="360" spans="1:5" x14ac:dyDescent="0.25">
      <c r="A360" t="s">
        <v>20</v>
      </c>
      <c r="B360">
        <v>2266</v>
      </c>
      <c r="D360" t="s">
        <v>14</v>
      </c>
      <c r="E360">
        <v>1</v>
      </c>
    </row>
    <row r="361" spans="1:5" x14ac:dyDescent="0.25">
      <c r="A361" t="s">
        <v>20</v>
      </c>
      <c r="B361">
        <v>194</v>
      </c>
      <c r="D361" t="s">
        <v>14</v>
      </c>
      <c r="E361">
        <v>31</v>
      </c>
    </row>
    <row r="362" spans="1:5" x14ac:dyDescent="0.25">
      <c r="A362" t="s">
        <v>20</v>
      </c>
      <c r="B362">
        <v>129</v>
      </c>
      <c r="D362" t="s">
        <v>14</v>
      </c>
      <c r="E362">
        <v>35</v>
      </c>
    </row>
    <row r="363" spans="1:5" x14ac:dyDescent="0.25">
      <c r="A363" t="s">
        <v>20</v>
      </c>
      <c r="B363">
        <v>375</v>
      </c>
      <c r="D363" t="s">
        <v>14</v>
      </c>
      <c r="E363">
        <v>63</v>
      </c>
    </row>
    <row r="364" spans="1:5" x14ac:dyDescent="0.25">
      <c r="A364" t="s">
        <v>20</v>
      </c>
      <c r="B364">
        <v>409</v>
      </c>
      <c r="D364" t="s">
        <v>74</v>
      </c>
      <c r="E364">
        <v>898</v>
      </c>
    </row>
    <row r="365" spans="1:5" x14ac:dyDescent="0.25">
      <c r="A365" t="s">
        <v>20</v>
      </c>
      <c r="B365">
        <v>234</v>
      </c>
      <c r="D365" t="s">
        <v>14</v>
      </c>
      <c r="E365">
        <v>526</v>
      </c>
    </row>
    <row r="366" spans="1:5" x14ac:dyDescent="0.25">
      <c r="A366" t="s">
        <v>20</v>
      </c>
      <c r="B366">
        <v>3016</v>
      </c>
      <c r="D366" t="s">
        <v>14</v>
      </c>
      <c r="E366">
        <v>121</v>
      </c>
    </row>
    <row r="367" spans="1:5" x14ac:dyDescent="0.25">
      <c r="A367" t="s">
        <v>20</v>
      </c>
      <c r="B367">
        <v>264</v>
      </c>
      <c r="D367" t="s">
        <v>14</v>
      </c>
      <c r="E367">
        <v>67</v>
      </c>
    </row>
    <row r="368" spans="1:5" x14ac:dyDescent="0.25">
      <c r="A368" t="s">
        <v>20</v>
      </c>
      <c r="B368">
        <v>272</v>
      </c>
      <c r="D368" t="s">
        <v>14</v>
      </c>
      <c r="E368">
        <v>57</v>
      </c>
    </row>
    <row r="369" spans="1:5" x14ac:dyDescent="0.25">
      <c r="A369" t="s">
        <v>20</v>
      </c>
      <c r="B369">
        <v>419</v>
      </c>
      <c r="D369" t="s">
        <v>14</v>
      </c>
      <c r="E369">
        <v>1229</v>
      </c>
    </row>
    <row r="370" spans="1:5" x14ac:dyDescent="0.25">
      <c r="A370" t="s">
        <v>20</v>
      </c>
      <c r="B370">
        <v>1621</v>
      </c>
      <c r="D370" t="s">
        <v>14</v>
      </c>
      <c r="E370">
        <v>12</v>
      </c>
    </row>
    <row r="371" spans="1:5" x14ac:dyDescent="0.25">
      <c r="A371" t="s">
        <v>20</v>
      </c>
      <c r="B371">
        <v>1101</v>
      </c>
      <c r="D371" t="s">
        <v>14</v>
      </c>
      <c r="E371">
        <v>452</v>
      </c>
    </row>
    <row r="372" spans="1:5" x14ac:dyDescent="0.25">
      <c r="A372" t="s">
        <v>20</v>
      </c>
      <c r="B372">
        <v>1073</v>
      </c>
      <c r="D372" t="s">
        <v>14</v>
      </c>
      <c r="E372">
        <v>1886</v>
      </c>
    </row>
    <row r="373" spans="1:5" x14ac:dyDescent="0.25">
      <c r="A373" t="s">
        <v>20</v>
      </c>
      <c r="B373">
        <v>331</v>
      </c>
      <c r="D373" t="s">
        <v>14</v>
      </c>
      <c r="E373">
        <v>1825</v>
      </c>
    </row>
    <row r="374" spans="1:5" x14ac:dyDescent="0.25">
      <c r="A374" t="s">
        <v>20</v>
      </c>
      <c r="B374">
        <v>1170</v>
      </c>
      <c r="D374" t="s">
        <v>14</v>
      </c>
      <c r="E374">
        <v>31</v>
      </c>
    </row>
    <row r="375" spans="1:5" x14ac:dyDescent="0.25">
      <c r="A375" t="s">
        <v>20</v>
      </c>
      <c r="B375">
        <v>363</v>
      </c>
      <c r="D375" t="s">
        <v>14</v>
      </c>
      <c r="E375">
        <v>107</v>
      </c>
    </row>
    <row r="376" spans="1:5" x14ac:dyDescent="0.25">
      <c r="A376" t="s">
        <v>20</v>
      </c>
      <c r="B376">
        <v>103</v>
      </c>
      <c r="D376" t="s">
        <v>14</v>
      </c>
      <c r="E376">
        <v>27</v>
      </c>
    </row>
    <row r="377" spans="1:5" x14ac:dyDescent="0.25">
      <c r="A377" t="s">
        <v>20</v>
      </c>
      <c r="B377">
        <v>147</v>
      </c>
      <c r="D377" t="s">
        <v>14</v>
      </c>
      <c r="E377">
        <v>1221</v>
      </c>
    </row>
    <row r="378" spans="1:5" x14ac:dyDescent="0.25">
      <c r="A378" t="s">
        <v>20</v>
      </c>
      <c r="B378">
        <v>110</v>
      </c>
      <c r="D378" t="s">
        <v>14</v>
      </c>
      <c r="E378">
        <v>1</v>
      </c>
    </row>
    <row r="379" spans="1:5" x14ac:dyDescent="0.25">
      <c r="A379" t="s">
        <v>20</v>
      </c>
      <c r="B379">
        <v>134</v>
      </c>
      <c r="D379" t="s">
        <v>14</v>
      </c>
      <c r="E379">
        <v>16</v>
      </c>
    </row>
    <row r="380" spans="1:5" x14ac:dyDescent="0.25">
      <c r="A380" t="s">
        <v>20</v>
      </c>
      <c r="B380">
        <v>269</v>
      </c>
      <c r="D380" t="s">
        <v>14</v>
      </c>
      <c r="E380">
        <v>41</v>
      </c>
    </row>
    <row r="381" spans="1:5" x14ac:dyDescent="0.25">
      <c r="A381" t="s">
        <v>20</v>
      </c>
      <c r="B381">
        <v>175</v>
      </c>
      <c r="D381" t="s">
        <v>74</v>
      </c>
      <c r="E381">
        <v>296</v>
      </c>
    </row>
    <row r="382" spans="1:5" x14ac:dyDescent="0.25">
      <c r="A382" t="s">
        <v>20</v>
      </c>
      <c r="B382">
        <v>69</v>
      </c>
      <c r="D382" t="s">
        <v>14</v>
      </c>
      <c r="E382">
        <v>523</v>
      </c>
    </row>
    <row r="383" spans="1:5" x14ac:dyDescent="0.25">
      <c r="A383" t="s">
        <v>20</v>
      </c>
      <c r="B383">
        <v>190</v>
      </c>
      <c r="D383" t="s">
        <v>14</v>
      </c>
      <c r="E383">
        <v>141</v>
      </c>
    </row>
    <row r="384" spans="1:5" x14ac:dyDescent="0.25">
      <c r="A384" t="s">
        <v>20</v>
      </c>
      <c r="B384">
        <v>237</v>
      </c>
      <c r="D384" t="s">
        <v>14</v>
      </c>
      <c r="E384">
        <v>52</v>
      </c>
    </row>
    <row r="385" spans="1:5" x14ac:dyDescent="0.25">
      <c r="A385" t="s">
        <v>20</v>
      </c>
      <c r="B385">
        <v>196</v>
      </c>
      <c r="D385" t="s">
        <v>14</v>
      </c>
      <c r="E385">
        <v>225</v>
      </c>
    </row>
    <row r="386" spans="1:5" x14ac:dyDescent="0.25">
      <c r="A386" t="s">
        <v>20</v>
      </c>
      <c r="B386">
        <v>7295</v>
      </c>
      <c r="D386" t="s">
        <v>14</v>
      </c>
      <c r="E386">
        <v>38</v>
      </c>
    </row>
    <row r="387" spans="1:5" x14ac:dyDescent="0.25">
      <c r="A387" t="s">
        <v>20</v>
      </c>
      <c r="B387">
        <v>2893</v>
      </c>
      <c r="D387" t="s">
        <v>14</v>
      </c>
      <c r="E387">
        <v>15</v>
      </c>
    </row>
    <row r="388" spans="1:5" x14ac:dyDescent="0.25">
      <c r="A388" t="s">
        <v>20</v>
      </c>
      <c r="B388">
        <v>820</v>
      </c>
      <c r="D388" t="s">
        <v>14</v>
      </c>
      <c r="E388">
        <v>37</v>
      </c>
    </row>
    <row r="389" spans="1:5" x14ac:dyDescent="0.25">
      <c r="A389" t="s">
        <v>20</v>
      </c>
      <c r="B389">
        <v>2038</v>
      </c>
      <c r="D389" t="s">
        <v>14</v>
      </c>
      <c r="E389">
        <v>112</v>
      </c>
    </row>
    <row r="390" spans="1:5" x14ac:dyDescent="0.25">
      <c r="A390" t="s">
        <v>20</v>
      </c>
      <c r="B390">
        <v>116</v>
      </c>
      <c r="D390" t="s">
        <v>14</v>
      </c>
      <c r="E390">
        <v>21</v>
      </c>
    </row>
    <row r="391" spans="1:5" x14ac:dyDescent="0.25">
      <c r="A391" t="s">
        <v>20</v>
      </c>
      <c r="B391">
        <v>1345</v>
      </c>
      <c r="D391" t="s">
        <v>74</v>
      </c>
      <c r="E391">
        <v>976</v>
      </c>
    </row>
    <row r="392" spans="1:5" x14ac:dyDescent="0.25">
      <c r="A392" t="s">
        <v>20</v>
      </c>
      <c r="B392">
        <v>168</v>
      </c>
      <c r="D392" t="s">
        <v>14</v>
      </c>
      <c r="E392">
        <v>67</v>
      </c>
    </row>
    <row r="393" spans="1:5" x14ac:dyDescent="0.25">
      <c r="A393" t="s">
        <v>20</v>
      </c>
      <c r="B393">
        <v>137</v>
      </c>
      <c r="D393" t="s">
        <v>14</v>
      </c>
      <c r="E393">
        <v>78</v>
      </c>
    </row>
    <row r="394" spans="1:5" x14ac:dyDescent="0.25">
      <c r="A394" t="s">
        <v>20</v>
      </c>
      <c r="B394">
        <v>186</v>
      </c>
      <c r="D394" t="s">
        <v>14</v>
      </c>
      <c r="E394">
        <v>67</v>
      </c>
    </row>
    <row r="395" spans="1:5" x14ac:dyDescent="0.25">
      <c r="A395" t="s">
        <v>20</v>
      </c>
      <c r="B395">
        <v>125</v>
      </c>
      <c r="D395" t="s">
        <v>14</v>
      </c>
      <c r="E395">
        <v>263</v>
      </c>
    </row>
    <row r="396" spans="1:5" x14ac:dyDescent="0.25">
      <c r="A396" t="s">
        <v>20</v>
      </c>
      <c r="B396">
        <v>202</v>
      </c>
      <c r="D396" t="s">
        <v>14</v>
      </c>
      <c r="E396">
        <v>1691</v>
      </c>
    </row>
    <row r="397" spans="1:5" x14ac:dyDescent="0.25">
      <c r="A397" t="s">
        <v>20</v>
      </c>
      <c r="B397">
        <v>103</v>
      </c>
      <c r="D397" t="s">
        <v>14</v>
      </c>
      <c r="E397">
        <v>181</v>
      </c>
    </row>
    <row r="398" spans="1:5" x14ac:dyDescent="0.25">
      <c r="A398" t="s">
        <v>20</v>
      </c>
      <c r="B398">
        <v>1785</v>
      </c>
      <c r="D398" t="s">
        <v>14</v>
      </c>
      <c r="E398">
        <v>13</v>
      </c>
    </row>
    <row r="399" spans="1:5" x14ac:dyDescent="0.25">
      <c r="A399" t="s">
        <v>20</v>
      </c>
      <c r="B399">
        <v>157</v>
      </c>
      <c r="D399" t="s">
        <v>74</v>
      </c>
      <c r="E399">
        <v>160</v>
      </c>
    </row>
    <row r="400" spans="1:5" x14ac:dyDescent="0.25">
      <c r="A400" t="s">
        <v>20</v>
      </c>
      <c r="B400">
        <v>555</v>
      </c>
      <c r="D400" t="s">
        <v>14</v>
      </c>
      <c r="E400">
        <v>1</v>
      </c>
    </row>
    <row r="401" spans="1:5" x14ac:dyDescent="0.25">
      <c r="A401" t="s">
        <v>20</v>
      </c>
      <c r="B401">
        <v>297</v>
      </c>
      <c r="D401" t="s">
        <v>74</v>
      </c>
      <c r="E401">
        <v>2266</v>
      </c>
    </row>
    <row r="402" spans="1:5" x14ac:dyDescent="0.25">
      <c r="A402" t="s">
        <v>20</v>
      </c>
      <c r="B402">
        <v>123</v>
      </c>
      <c r="D402" t="s">
        <v>14</v>
      </c>
      <c r="E402">
        <v>21</v>
      </c>
    </row>
    <row r="403" spans="1:5" x14ac:dyDescent="0.25">
      <c r="A403" t="s">
        <v>20</v>
      </c>
      <c r="B403">
        <v>3036</v>
      </c>
      <c r="D403" t="s">
        <v>14</v>
      </c>
      <c r="E403">
        <v>830</v>
      </c>
    </row>
    <row r="404" spans="1:5" x14ac:dyDescent="0.25">
      <c r="A404" t="s">
        <v>20</v>
      </c>
      <c r="B404">
        <v>144</v>
      </c>
      <c r="D404" t="s">
        <v>14</v>
      </c>
      <c r="E404">
        <v>130</v>
      </c>
    </row>
    <row r="405" spans="1:5" x14ac:dyDescent="0.25">
      <c r="A405" t="s">
        <v>20</v>
      </c>
      <c r="B405">
        <v>121</v>
      </c>
      <c r="D405" t="s">
        <v>14</v>
      </c>
      <c r="E405">
        <v>55</v>
      </c>
    </row>
    <row r="406" spans="1:5" x14ac:dyDescent="0.25">
      <c r="A406" t="s">
        <v>20</v>
      </c>
      <c r="B406">
        <v>181</v>
      </c>
      <c r="D406" t="s">
        <v>14</v>
      </c>
      <c r="E406">
        <v>114</v>
      </c>
    </row>
    <row r="407" spans="1:5" x14ac:dyDescent="0.25">
      <c r="A407" t="s">
        <v>20</v>
      </c>
      <c r="B407">
        <v>122</v>
      </c>
      <c r="D407" t="s">
        <v>14</v>
      </c>
      <c r="E407">
        <v>594</v>
      </c>
    </row>
    <row r="408" spans="1:5" x14ac:dyDescent="0.25">
      <c r="A408" t="s">
        <v>20</v>
      </c>
      <c r="B408">
        <v>1071</v>
      </c>
      <c r="D408" t="s">
        <v>14</v>
      </c>
      <c r="E408">
        <v>24</v>
      </c>
    </row>
    <row r="409" spans="1:5" x14ac:dyDescent="0.25">
      <c r="A409" t="s">
        <v>20</v>
      </c>
      <c r="B409">
        <v>980</v>
      </c>
      <c r="D409" t="s">
        <v>14</v>
      </c>
      <c r="E409">
        <v>252</v>
      </c>
    </row>
    <row r="410" spans="1:5" x14ac:dyDescent="0.25">
      <c r="A410" t="s">
        <v>20</v>
      </c>
      <c r="B410">
        <v>536</v>
      </c>
      <c r="D410" t="s">
        <v>14</v>
      </c>
      <c r="E410">
        <v>67</v>
      </c>
    </row>
    <row r="411" spans="1:5" x14ac:dyDescent="0.25">
      <c r="A411" t="s">
        <v>20</v>
      </c>
      <c r="B411">
        <v>1991</v>
      </c>
      <c r="D411" t="s">
        <v>14</v>
      </c>
      <c r="E411">
        <v>742</v>
      </c>
    </row>
    <row r="412" spans="1:5" x14ac:dyDescent="0.25">
      <c r="A412" t="s">
        <v>20</v>
      </c>
      <c r="B412">
        <v>180</v>
      </c>
      <c r="D412" t="s">
        <v>14</v>
      </c>
      <c r="E412">
        <v>75</v>
      </c>
    </row>
    <row r="413" spans="1:5" x14ac:dyDescent="0.25">
      <c r="A413" t="s">
        <v>20</v>
      </c>
      <c r="B413">
        <v>130</v>
      </c>
      <c r="D413" t="s">
        <v>14</v>
      </c>
      <c r="E413">
        <v>4405</v>
      </c>
    </row>
    <row r="414" spans="1:5" x14ac:dyDescent="0.25">
      <c r="A414" t="s">
        <v>20</v>
      </c>
      <c r="B414">
        <v>122</v>
      </c>
      <c r="D414" t="s">
        <v>14</v>
      </c>
      <c r="E414">
        <v>92</v>
      </c>
    </row>
    <row r="415" spans="1:5" x14ac:dyDescent="0.25">
      <c r="A415" t="s">
        <v>20</v>
      </c>
      <c r="B415">
        <v>140</v>
      </c>
      <c r="D415" t="s">
        <v>14</v>
      </c>
      <c r="E415">
        <v>64</v>
      </c>
    </row>
    <row r="416" spans="1:5" x14ac:dyDescent="0.25">
      <c r="A416" t="s">
        <v>20</v>
      </c>
      <c r="B416">
        <v>3388</v>
      </c>
      <c r="D416" t="s">
        <v>14</v>
      </c>
      <c r="E416">
        <v>64</v>
      </c>
    </row>
    <row r="417" spans="1:5" x14ac:dyDescent="0.25">
      <c r="A417" t="s">
        <v>20</v>
      </c>
      <c r="B417">
        <v>280</v>
      </c>
      <c r="D417" t="s">
        <v>74</v>
      </c>
      <c r="E417">
        <v>75</v>
      </c>
    </row>
    <row r="418" spans="1:5" x14ac:dyDescent="0.25">
      <c r="A418" t="s">
        <v>20</v>
      </c>
      <c r="B418">
        <v>366</v>
      </c>
      <c r="D418" t="s">
        <v>14</v>
      </c>
      <c r="E418">
        <v>842</v>
      </c>
    </row>
    <row r="419" spans="1:5" x14ac:dyDescent="0.25">
      <c r="A419" t="s">
        <v>20</v>
      </c>
      <c r="B419">
        <v>270</v>
      </c>
      <c r="D419" t="s">
        <v>14</v>
      </c>
      <c r="E419">
        <v>112</v>
      </c>
    </row>
    <row r="420" spans="1:5" x14ac:dyDescent="0.25">
      <c r="A420" t="s">
        <v>20</v>
      </c>
      <c r="B420">
        <v>137</v>
      </c>
      <c r="D420" t="s">
        <v>74</v>
      </c>
      <c r="E420">
        <v>139</v>
      </c>
    </row>
    <row r="421" spans="1:5" x14ac:dyDescent="0.25">
      <c r="A421" t="s">
        <v>20</v>
      </c>
      <c r="B421">
        <v>3205</v>
      </c>
      <c r="D421" t="s">
        <v>14</v>
      </c>
      <c r="E421">
        <v>374</v>
      </c>
    </row>
    <row r="422" spans="1:5" x14ac:dyDescent="0.25">
      <c r="A422" t="s">
        <v>20</v>
      </c>
      <c r="B422">
        <v>288</v>
      </c>
      <c r="D422" t="s">
        <v>74</v>
      </c>
      <c r="E422">
        <v>1122</v>
      </c>
    </row>
    <row r="423" spans="1:5" x14ac:dyDescent="0.25">
      <c r="A423" t="s">
        <v>20</v>
      </c>
      <c r="B423">
        <v>148</v>
      </c>
    </row>
    <row r="424" spans="1:5" x14ac:dyDescent="0.25">
      <c r="A424" t="s">
        <v>20</v>
      </c>
      <c r="B424">
        <v>114</v>
      </c>
    </row>
    <row r="425" spans="1:5" x14ac:dyDescent="0.25">
      <c r="A425" t="s">
        <v>20</v>
      </c>
      <c r="B425">
        <v>1518</v>
      </c>
    </row>
    <row r="426" spans="1:5" x14ac:dyDescent="0.25">
      <c r="A426" t="s">
        <v>20</v>
      </c>
      <c r="B426">
        <v>166</v>
      </c>
    </row>
    <row r="427" spans="1:5" x14ac:dyDescent="0.25">
      <c r="A427" t="s">
        <v>20</v>
      </c>
      <c r="B427">
        <v>100</v>
      </c>
    </row>
    <row r="428" spans="1:5" x14ac:dyDescent="0.25">
      <c r="A428" t="s">
        <v>20</v>
      </c>
      <c r="B428">
        <v>235</v>
      </c>
    </row>
    <row r="429" spans="1:5" x14ac:dyDescent="0.25">
      <c r="A429" t="s">
        <v>20</v>
      </c>
      <c r="B429">
        <v>148</v>
      </c>
    </row>
    <row r="430" spans="1:5" x14ac:dyDescent="0.25">
      <c r="A430" t="s">
        <v>20</v>
      </c>
      <c r="B430">
        <v>198</v>
      </c>
    </row>
    <row r="431" spans="1:5" x14ac:dyDescent="0.25">
      <c r="A431" t="s">
        <v>20</v>
      </c>
      <c r="B431">
        <v>150</v>
      </c>
    </row>
    <row r="432" spans="1:5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5" priority="13" operator="equal">
      <formula>"live"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"canceled"</formula>
    </cfRule>
  </conditionalFormatting>
  <conditionalFormatting sqref="D1:D1047997">
    <cfRule type="cellIs" dxfId="11" priority="9" operator="equal">
      <formula>"live"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"canceled"</formula>
    </cfRule>
  </conditionalFormatting>
  <conditionalFormatting sqref="H2"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"canceled"</formula>
    </cfRule>
  </conditionalFormatting>
  <conditionalFormatting sqref="H3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"canceled"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649E-7BFD-4BD5-80F1-3D4A8AE20C9E}">
  <dimension ref="A1:F14"/>
  <sheetViews>
    <sheetView workbookViewId="0">
      <selection activeCell="F11" sqref="F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2" width="28.75" bestFit="1" customWidth="1"/>
    <col min="13" max="13" width="14.75" bestFit="1" customWidth="1"/>
    <col min="14" max="14" width="18" bestFit="1" customWidth="1"/>
    <col min="15" max="15" width="19.375" bestFit="1" customWidth="1"/>
    <col min="16" max="16" width="22.625" bestFit="1" customWidth="1"/>
    <col min="17" max="18" width="10" bestFit="1" customWidth="1"/>
    <col min="19" max="19" width="13.25" bestFit="1" customWidth="1"/>
    <col min="20" max="20" width="12.5" bestFit="1" customWidth="1"/>
    <col min="21" max="21" width="15.75" bestFit="1" customWidth="1"/>
    <col min="22" max="22" width="12.25" bestFit="1" customWidth="1"/>
    <col min="23" max="23" width="15.5" bestFit="1" customWidth="1"/>
    <col min="24" max="24" width="17.125" bestFit="1" customWidth="1"/>
    <col min="25" max="25" width="20.375" bestFit="1" customWidth="1"/>
    <col min="26" max="26" width="14.5" bestFit="1" customWidth="1"/>
    <col min="27" max="27" width="17.875" bestFit="1" customWidth="1"/>
    <col min="28" max="28" width="19.375" bestFit="1" customWidth="1"/>
    <col min="29" max="29" width="22.625" bestFit="1" customWidth="1"/>
    <col min="30" max="30" width="16.875" bestFit="1" customWidth="1"/>
    <col min="31" max="31" width="20.125" bestFit="1" customWidth="1"/>
    <col min="32" max="32" width="14.125" bestFit="1" customWidth="1"/>
    <col min="33" max="33" width="17.5" bestFit="1" customWidth="1"/>
    <col min="34" max="34" width="27.625" bestFit="1" customWidth="1"/>
    <col min="35" max="35" width="30.875" bestFit="1" customWidth="1"/>
    <col min="36" max="36" width="26.75" bestFit="1" customWidth="1"/>
    <col min="37" max="37" width="30.125" bestFit="1" customWidth="1"/>
    <col min="38" max="38" width="18.5" bestFit="1" customWidth="1"/>
    <col min="39" max="39" width="21.875" bestFit="1" customWidth="1"/>
    <col min="40" max="40" width="16.25" bestFit="1" customWidth="1"/>
    <col min="41" max="41" width="19.5" bestFit="1" customWidth="1"/>
    <col min="42" max="42" width="16.5" bestFit="1" customWidth="1"/>
    <col min="43" max="43" width="19.75" bestFit="1" customWidth="1"/>
    <col min="44" max="44" width="15.5" bestFit="1" customWidth="1"/>
    <col min="45" max="45" width="18.75" bestFit="1" customWidth="1"/>
    <col min="46" max="46" width="21.75" bestFit="1" customWidth="1"/>
    <col min="47" max="47" width="25" bestFit="1" customWidth="1"/>
    <col min="48" max="48" width="23.75" bestFit="1" customWidth="1"/>
    <col min="49" max="49" width="27" bestFit="1" customWidth="1"/>
    <col min="50" max="50" width="24.5" bestFit="1" customWidth="1"/>
    <col min="51" max="51" width="27.75" bestFit="1" customWidth="1"/>
    <col min="52" max="52" width="21.625" bestFit="1" customWidth="1"/>
    <col min="53" max="53" width="24.875" bestFit="1" customWidth="1"/>
    <col min="54" max="54" width="12.125" bestFit="1" customWidth="1"/>
    <col min="55" max="55" width="15.375" bestFit="1" customWidth="1"/>
    <col min="56" max="56" width="13.375" bestFit="1" customWidth="1"/>
    <col min="57" max="57" width="16.625" bestFit="1" customWidth="1"/>
    <col min="58" max="58" width="13.25" bestFit="1" customWidth="1"/>
    <col min="59" max="59" width="16.5" bestFit="1" customWidth="1"/>
    <col min="60" max="60" width="26.25" bestFit="1" customWidth="1"/>
    <col min="61" max="61" width="29.625" bestFit="1" customWidth="1"/>
    <col min="62" max="62" width="16.125" bestFit="1" customWidth="1"/>
    <col min="63" max="63" width="19.375" bestFit="1" customWidth="1"/>
    <col min="64" max="64" width="11.25" bestFit="1" customWidth="1"/>
    <col min="65" max="65" width="14.5" bestFit="1" customWidth="1"/>
    <col min="66" max="66" width="27.75" bestFit="1" customWidth="1"/>
    <col min="67" max="67" width="31" bestFit="1" customWidth="1"/>
    <col min="68" max="68" width="13.375" bestFit="1" customWidth="1"/>
    <col min="69" max="69" width="16.625" bestFit="1" customWidth="1"/>
    <col min="70" max="70" width="10.75" bestFit="1" customWidth="1"/>
    <col min="71" max="71" width="14" bestFit="1" customWidth="1"/>
    <col min="72" max="72" width="23.625" bestFit="1" customWidth="1"/>
    <col min="73" max="73" width="26.875" bestFit="1" customWidth="1"/>
    <col min="74" max="74" width="25.5" bestFit="1" customWidth="1"/>
    <col min="75" max="75" width="28.75" bestFit="1" customWidth="1"/>
    <col min="76" max="76" width="14.25" bestFit="1" customWidth="1"/>
    <col min="77" max="77" width="17.625" bestFit="1" customWidth="1"/>
    <col min="78" max="78" width="13.75" bestFit="1" customWidth="1"/>
    <col min="79" max="79" width="17.125" bestFit="1" customWidth="1"/>
    <col min="80" max="80" width="25.75" bestFit="1" customWidth="1"/>
    <col min="81" max="81" width="29" bestFit="1" customWidth="1"/>
    <col min="83" max="83" width="12.125" bestFit="1" customWidth="1"/>
    <col min="84" max="84" width="11.375" bestFit="1" customWidth="1"/>
    <col min="85" max="85" width="14.625" bestFit="1" customWidth="1"/>
    <col min="86" max="86" width="11.25" bestFit="1" customWidth="1"/>
    <col min="87" max="87" width="14.5" bestFit="1" customWidth="1"/>
    <col min="88" max="88" width="23.875" bestFit="1" customWidth="1"/>
    <col min="89" max="89" width="27.125" bestFit="1" customWidth="1"/>
    <col min="90" max="90" width="16.375" bestFit="1" customWidth="1"/>
    <col min="91" max="91" width="19.625" bestFit="1" customWidth="1"/>
    <col min="92" max="92" width="17.5" bestFit="1" customWidth="1"/>
    <col min="93" max="93" width="20.75" bestFit="1" customWidth="1"/>
    <col min="94" max="94" width="11.75" bestFit="1" customWidth="1"/>
    <col min="95" max="95" width="15" bestFit="1" customWidth="1"/>
    <col min="96" max="96" width="12.25" bestFit="1" customWidth="1"/>
    <col min="97" max="97" width="15.5" bestFit="1" customWidth="1"/>
    <col min="98" max="98" width="13.125" bestFit="1" customWidth="1"/>
    <col min="99" max="99" width="16.375" bestFit="1" customWidth="1"/>
    <col min="100" max="100" width="14.75" bestFit="1" customWidth="1"/>
    <col min="101" max="101" width="18" bestFit="1" customWidth="1"/>
    <col min="102" max="102" width="29" bestFit="1" customWidth="1"/>
    <col min="103" max="103" width="32.25" bestFit="1" customWidth="1"/>
    <col min="104" max="104" width="22.625" bestFit="1" customWidth="1"/>
    <col min="105" max="105" width="26" bestFit="1" customWidth="1"/>
    <col min="106" max="106" width="13.5" bestFit="1" customWidth="1"/>
    <col min="107" max="107" width="16.75" bestFit="1" customWidth="1"/>
    <col min="108" max="108" width="12.875" bestFit="1" customWidth="1"/>
    <col min="109" max="109" width="16.125" bestFit="1" customWidth="1"/>
    <col min="110" max="110" width="13" bestFit="1" customWidth="1"/>
    <col min="111" max="111" width="16.25" bestFit="1" customWidth="1"/>
    <col min="112" max="112" width="9.25" bestFit="1" customWidth="1"/>
    <col min="113" max="113" width="12.375" bestFit="1" customWidth="1"/>
    <col min="114" max="114" width="26.75" bestFit="1" customWidth="1"/>
    <col min="115" max="115" width="30.125" bestFit="1" customWidth="1"/>
    <col min="116" max="116" width="20.75" bestFit="1" customWidth="1"/>
    <col min="117" max="117" width="24" bestFit="1" customWidth="1"/>
    <col min="118" max="118" width="27.875" bestFit="1" customWidth="1"/>
    <col min="119" max="119" width="31.125" bestFit="1" customWidth="1"/>
    <col min="120" max="120" width="17.875" bestFit="1" customWidth="1"/>
    <col min="121" max="121" width="21.25" bestFit="1" customWidth="1"/>
    <col min="122" max="122" width="28.375" bestFit="1" customWidth="1"/>
    <col min="123" max="123" width="31.625" bestFit="1" customWidth="1"/>
    <col min="124" max="124" width="12.875" bestFit="1" customWidth="1"/>
    <col min="125" max="125" width="16.125" bestFit="1" customWidth="1"/>
    <col min="126" max="126" width="14.375" bestFit="1" customWidth="1"/>
    <col min="127" max="127" width="17.75" bestFit="1" customWidth="1"/>
    <col min="128" max="128" width="17.5" bestFit="1" customWidth="1"/>
    <col min="129" max="129" width="20.75" bestFit="1" customWidth="1"/>
    <col min="130" max="130" width="22.5" bestFit="1" customWidth="1"/>
    <col min="131" max="131" width="25.875" bestFit="1" customWidth="1"/>
    <col min="132" max="132" width="23.5" bestFit="1" customWidth="1"/>
    <col min="133" max="133" width="26.75" bestFit="1" customWidth="1"/>
    <col min="134" max="134" width="12.25" bestFit="1" customWidth="1"/>
    <col min="135" max="135" width="15.5" bestFit="1" customWidth="1"/>
    <col min="136" max="136" width="30.25" bestFit="1" customWidth="1"/>
    <col min="137" max="137" width="33.625" bestFit="1" customWidth="1"/>
    <col min="138" max="138" width="14.5" bestFit="1" customWidth="1"/>
    <col min="139" max="139" width="17.875" bestFit="1" customWidth="1"/>
    <col min="140" max="140" width="12.375" bestFit="1" customWidth="1"/>
    <col min="141" max="141" width="15.625" bestFit="1" customWidth="1"/>
    <col min="142" max="142" width="9.5" bestFit="1" customWidth="1"/>
    <col min="143" max="143" width="12.625" bestFit="1" customWidth="1"/>
    <col min="144" max="144" width="22.75" bestFit="1" customWidth="1"/>
    <col min="145" max="145" width="26.125" bestFit="1" customWidth="1"/>
    <col min="146" max="146" width="23" bestFit="1" customWidth="1"/>
    <col min="147" max="147" width="26.25" bestFit="1" customWidth="1"/>
    <col min="148" max="148" width="27.125" bestFit="1" customWidth="1"/>
    <col min="149" max="149" width="30.375" bestFit="1" customWidth="1"/>
    <col min="150" max="150" width="24.5" bestFit="1" customWidth="1"/>
    <col min="151" max="151" width="27.75" bestFit="1" customWidth="1"/>
    <col min="152" max="152" width="26" bestFit="1" customWidth="1"/>
    <col min="153" max="153" width="29.25" bestFit="1" customWidth="1"/>
    <col min="154" max="154" width="10.625" bestFit="1" customWidth="1"/>
    <col min="155" max="155" width="13.875" bestFit="1" customWidth="1"/>
    <col min="156" max="156" width="15" bestFit="1" customWidth="1"/>
    <col min="157" max="157" width="18.25" bestFit="1" customWidth="1"/>
    <col min="158" max="158" width="23.625" bestFit="1" customWidth="1"/>
    <col min="159" max="159" width="26.875" bestFit="1" customWidth="1"/>
    <col min="160" max="160" width="27.25" bestFit="1" customWidth="1"/>
    <col min="161" max="161" width="30.5" bestFit="1" customWidth="1"/>
    <col min="162" max="162" width="25.875" bestFit="1" customWidth="1"/>
    <col min="163" max="163" width="29.125" bestFit="1" customWidth="1"/>
    <col min="164" max="164" width="10.875" bestFit="1" customWidth="1"/>
    <col min="165" max="165" width="14.125" bestFit="1" customWidth="1"/>
    <col min="166" max="166" width="27.25" bestFit="1" customWidth="1"/>
    <col min="167" max="167" width="30.5" bestFit="1" customWidth="1"/>
    <col min="168" max="168" width="24.625" bestFit="1" customWidth="1"/>
    <col min="169" max="169" width="27.875" bestFit="1" customWidth="1"/>
    <col min="170" max="170" width="11.25" bestFit="1" customWidth="1"/>
    <col min="171" max="171" width="14.5" bestFit="1" customWidth="1"/>
    <col min="172" max="172" width="25.125" bestFit="1" customWidth="1"/>
    <col min="173" max="173" width="28.375" bestFit="1" customWidth="1"/>
    <col min="174" max="174" width="11.25" bestFit="1" customWidth="1"/>
    <col min="175" max="175" width="14.5" bestFit="1" customWidth="1"/>
    <col min="176" max="176" width="16.25" bestFit="1" customWidth="1"/>
    <col min="177" max="177" width="19.5" bestFit="1" customWidth="1"/>
    <col min="178" max="178" width="24.75" bestFit="1" customWidth="1"/>
    <col min="179" max="179" width="28" bestFit="1" customWidth="1"/>
    <col min="180" max="180" width="17.75" bestFit="1" customWidth="1"/>
    <col min="181" max="181" width="21" bestFit="1" customWidth="1"/>
    <col min="182" max="182" width="16.625" bestFit="1" customWidth="1"/>
    <col min="183" max="183" width="19.875" bestFit="1" customWidth="1"/>
    <col min="184" max="184" width="14.125" bestFit="1" customWidth="1"/>
    <col min="185" max="185" width="17.5" bestFit="1" customWidth="1"/>
    <col min="186" max="186" width="11.25" bestFit="1" customWidth="1"/>
    <col min="187" max="187" width="14.5" bestFit="1" customWidth="1"/>
    <col min="188" max="189" width="11.5" bestFit="1" customWidth="1"/>
    <col min="190" max="190" width="14.75" bestFit="1" customWidth="1"/>
    <col min="191" max="191" width="26.5" bestFit="1" customWidth="1"/>
    <col min="192" max="192" width="29.875" bestFit="1" customWidth="1"/>
    <col min="193" max="193" width="25.875" bestFit="1" customWidth="1"/>
    <col min="194" max="194" width="29.125" bestFit="1" customWidth="1"/>
    <col min="195" max="195" width="23.875" bestFit="1" customWidth="1"/>
    <col min="196" max="196" width="27.125" bestFit="1" customWidth="1"/>
    <col min="197" max="197" width="23.875" bestFit="1" customWidth="1"/>
    <col min="198" max="198" width="27.125" bestFit="1" customWidth="1"/>
    <col min="199" max="199" width="14.5" bestFit="1" customWidth="1"/>
    <col min="200" max="200" width="17.875" bestFit="1" customWidth="1"/>
    <col min="201" max="201" width="15.125" bestFit="1" customWidth="1"/>
    <col min="202" max="202" width="18.375" bestFit="1" customWidth="1"/>
    <col min="203" max="203" width="14.5" bestFit="1" customWidth="1"/>
    <col min="204" max="204" width="17.875" bestFit="1" customWidth="1"/>
    <col min="205" max="205" width="14" bestFit="1" customWidth="1"/>
    <col min="206" max="206" width="17.375" bestFit="1" customWidth="1"/>
    <col min="207" max="207" width="14.5" bestFit="1" customWidth="1"/>
    <col min="208" max="208" width="17.875" bestFit="1" customWidth="1"/>
    <col min="209" max="209" width="13.125" bestFit="1" customWidth="1"/>
    <col min="210" max="210" width="16.375" bestFit="1" customWidth="1"/>
    <col min="211" max="211" width="13.125" bestFit="1" customWidth="1"/>
    <col min="212" max="212" width="16.375" bestFit="1" customWidth="1"/>
    <col min="213" max="213" width="16.25" bestFit="1" customWidth="1"/>
    <col min="214" max="214" width="19.5" bestFit="1" customWidth="1"/>
    <col min="215" max="215" width="13.375" bestFit="1" customWidth="1"/>
    <col min="216" max="216" width="16.625" bestFit="1" customWidth="1"/>
    <col min="217" max="217" width="13.375" bestFit="1" customWidth="1"/>
    <col min="218" max="218" width="16.625" bestFit="1" customWidth="1"/>
    <col min="219" max="219" width="11.75" bestFit="1" customWidth="1"/>
    <col min="220" max="220" width="15" bestFit="1" customWidth="1"/>
    <col min="221" max="221" width="15.25" bestFit="1" customWidth="1"/>
    <col min="222" max="222" width="18.5" bestFit="1" customWidth="1"/>
    <col min="223" max="223" width="14.5" bestFit="1" customWidth="1"/>
    <col min="224" max="224" width="17.875" bestFit="1" customWidth="1"/>
    <col min="225" max="225" width="14.875" bestFit="1" customWidth="1"/>
    <col min="226" max="226" width="18.125" bestFit="1" customWidth="1"/>
    <col min="227" max="227" width="16.375" bestFit="1" customWidth="1"/>
    <col min="228" max="228" width="19.625" bestFit="1" customWidth="1"/>
    <col min="229" max="229" width="11.125" bestFit="1" customWidth="1"/>
    <col min="230" max="230" width="14.375" bestFit="1" customWidth="1"/>
    <col min="231" max="231" width="26" bestFit="1" customWidth="1"/>
    <col min="232" max="232" width="29.25" bestFit="1" customWidth="1"/>
    <col min="233" max="233" width="12.125" bestFit="1" customWidth="1"/>
    <col min="234" max="234" width="15.375" bestFit="1" customWidth="1"/>
    <col min="235" max="235" width="12.5" bestFit="1" customWidth="1"/>
    <col min="236" max="236" width="15.75" bestFit="1" customWidth="1"/>
    <col min="237" max="237" width="28" bestFit="1" customWidth="1"/>
    <col min="238" max="238" width="31.25" bestFit="1" customWidth="1"/>
    <col min="239" max="239" width="13" bestFit="1" customWidth="1"/>
    <col min="240" max="240" width="16.25" bestFit="1" customWidth="1"/>
    <col min="241" max="241" width="13.25" bestFit="1" customWidth="1"/>
    <col min="242" max="242" width="16.5" bestFit="1" customWidth="1"/>
    <col min="243" max="243" width="29.75" bestFit="1" customWidth="1"/>
    <col min="244" max="244" width="33" bestFit="1" customWidth="1"/>
    <col min="245" max="245" width="25.125" bestFit="1" customWidth="1"/>
    <col min="246" max="246" width="28.375" bestFit="1" customWidth="1"/>
    <col min="247" max="247" width="16.5" bestFit="1" customWidth="1"/>
    <col min="248" max="248" width="19.75" bestFit="1" customWidth="1"/>
    <col min="249" max="249" width="27.625" bestFit="1" customWidth="1"/>
    <col min="250" max="250" width="30.875" bestFit="1" customWidth="1"/>
    <col min="251" max="251" width="28.75" bestFit="1" customWidth="1"/>
    <col min="252" max="252" width="32" bestFit="1" customWidth="1"/>
    <col min="253" max="253" width="29.875" bestFit="1" customWidth="1"/>
    <col min="254" max="254" width="33.125" bestFit="1" customWidth="1"/>
    <col min="255" max="255" width="11.875" bestFit="1" customWidth="1"/>
    <col min="256" max="256" width="15.125" bestFit="1" customWidth="1"/>
    <col min="257" max="257" width="24" bestFit="1" customWidth="1"/>
    <col min="258" max="258" width="27.25" bestFit="1" customWidth="1"/>
    <col min="259" max="259" width="18.875" bestFit="1" customWidth="1"/>
    <col min="260" max="260" width="22.125" bestFit="1" customWidth="1"/>
    <col min="261" max="261" width="17.5" bestFit="1" customWidth="1"/>
    <col min="262" max="262" width="20.75" bestFit="1" customWidth="1"/>
    <col min="263" max="263" width="11.875" bestFit="1" customWidth="1"/>
    <col min="264" max="264" width="15.125" bestFit="1" customWidth="1"/>
    <col min="265" max="265" width="21.875" bestFit="1" customWidth="1"/>
    <col min="266" max="266" width="25.125" bestFit="1" customWidth="1"/>
    <col min="267" max="267" width="15.5" bestFit="1" customWidth="1"/>
    <col min="268" max="268" width="18.75" bestFit="1" customWidth="1"/>
    <col min="269" max="269" width="9.625" bestFit="1" customWidth="1"/>
    <col min="270" max="270" width="12.75" bestFit="1" customWidth="1"/>
    <col min="271" max="271" width="12.125" bestFit="1" customWidth="1"/>
    <col min="272" max="272" width="15.375" bestFit="1" customWidth="1"/>
    <col min="273" max="273" width="14.125" bestFit="1" customWidth="1"/>
    <col min="274" max="274" width="17.5" bestFit="1" customWidth="1"/>
    <col min="275" max="275" width="30.25" bestFit="1" customWidth="1"/>
    <col min="276" max="276" width="33.625" bestFit="1" customWidth="1"/>
    <col min="277" max="277" width="15.375" bestFit="1" customWidth="1"/>
    <col min="278" max="278" width="18.625" bestFit="1" customWidth="1"/>
    <col min="279" max="279" width="11.75" bestFit="1" customWidth="1"/>
    <col min="280" max="280" width="15" bestFit="1" customWidth="1"/>
    <col min="281" max="281" width="16.5" bestFit="1" customWidth="1"/>
    <col min="282" max="282" width="19.75" bestFit="1" customWidth="1"/>
    <col min="283" max="283" width="25.5" bestFit="1" customWidth="1"/>
    <col min="284" max="284" width="28.75" bestFit="1" customWidth="1"/>
    <col min="285" max="285" width="24.5" bestFit="1" customWidth="1"/>
    <col min="286" max="286" width="27.75" bestFit="1" customWidth="1"/>
    <col min="287" max="287" width="23.875" bestFit="1" customWidth="1"/>
    <col min="288" max="288" width="27.125" bestFit="1" customWidth="1"/>
    <col min="289" max="289" width="25.625" bestFit="1" customWidth="1"/>
    <col min="290" max="290" width="28.875" bestFit="1" customWidth="1"/>
    <col min="291" max="291" width="25" bestFit="1" customWidth="1"/>
    <col min="292" max="292" width="28.25" bestFit="1" customWidth="1"/>
    <col min="293" max="293" width="15.375" bestFit="1" customWidth="1"/>
    <col min="294" max="294" width="18.625" bestFit="1" customWidth="1"/>
    <col min="295" max="295" width="12.875" bestFit="1" customWidth="1"/>
    <col min="296" max="296" width="16.125" bestFit="1" customWidth="1"/>
    <col min="297" max="297" width="16.375" bestFit="1" customWidth="1"/>
    <col min="298" max="298" width="19.625" bestFit="1" customWidth="1"/>
    <col min="299" max="299" width="15.25" bestFit="1" customWidth="1"/>
    <col min="300" max="300" width="18.5" bestFit="1" customWidth="1"/>
    <col min="301" max="301" width="12.75" bestFit="1" customWidth="1"/>
    <col min="302" max="302" width="16" bestFit="1" customWidth="1"/>
    <col min="303" max="303" width="9.875" bestFit="1" customWidth="1"/>
    <col min="304" max="304" width="13.125" bestFit="1" customWidth="1"/>
    <col min="305" max="305" width="29.875" bestFit="1" customWidth="1"/>
    <col min="306" max="306" width="33.125" bestFit="1" customWidth="1"/>
    <col min="307" max="307" width="15.125" bestFit="1" customWidth="1"/>
    <col min="308" max="308" width="18.375" bestFit="1" customWidth="1"/>
    <col min="309" max="309" width="13.625" bestFit="1" customWidth="1"/>
    <col min="310" max="310" width="16.875" bestFit="1" customWidth="1"/>
    <col min="311" max="311" width="12.75" bestFit="1" customWidth="1"/>
    <col min="312" max="312" width="16" bestFit="1" customWidth="1"/>
    <col min="313" max="313" width="24.625" bestFit="1" customWidth="1"/>
    <col min="314" max="314" width="27.875" bestFit="1" customWidth="1"/>
    <col min="315" max="315" width="16.375" bestFit="1" customWidth="1"/>
    <col min="316" max="316" width="19.625" bestFit="1" customWidth="1"/>
    <col min="317" max="317" width="13.625" bestFit="1" customWidth="1"/>
    <col min="318" max="318" width="16.875" bestFit="1" customWidth="1"/>
    <col min="319" max="319" width="26.25" bestFit="1" customWidth="1"/>
    <col min="320" max="320" width="29.625" bestFit="1" customWidth="1"/>
    <col min="321" max="321" width="12.875" bestFit="1" customWidth="1"/>
    <col min="322" max="322" width="16.125" bestFit="1" customWidth="1"/>
    <col min="323" max="323" width="17" bestFit="1" customWidth="1"/>
    <col min="324" max="324" width="20.25" bestFit="1" customWidth="1"/>
    <col min="325" max="325" width="9.5" bestFit="1" customWidth="1"/>
    <col min="326" max="326" width="12.625" bestFit="1" customWidth="1"/>
    <col min="327" max="327" width="29.625" bestFit="1" customWidth="1"/>
    <col min="328" max="328" width="32.875" bestFit="1" customWidth="1"/>
    <col min="329" max="329" width="24.125" bestFit="1" customWidth="1"/>
    <col min="330" max="330" width="27.375" bestFit="1" customWidth="1"/>
    <col min="331" max="331" width="24.75" bestFit="1" customWidth="1"/>
    <col min="332" max="332" width="28" bestFit="1" customWidth="1"/>
    <col min="333" max="333" width="22" bestFit="1" customWidth="1"/>
    <col min="334" max="334" width="25.375" bestFit="1" customWidth="1"/>
    <col min="335" max="335" width="11" bestFit="1" customWidth="1"/>
    <col min="336" max="336" width="14.25" bestFit="1" customWidth="1"/>
    <col min="337" max="337" width="11.25" bestFit="1" customWidth="1"/>
    <col min="338" max="338" width="14.5" bestFit="1" customWidth="1"/>
    <col min="339" max="339" width="11.375" bestFit="1" customWidth="1"/>
    <col min="340" max="340" width="14.625" bestFit="1" customWidth="1"/>
    <col min="341" max="341" width="17.25" bestFit="1" customWidth="1"/>
    <col min="342" max="342" width="20.5" bestFit="1" customWidth="1"/>
    <col min="343" max="343" width="16.5" bestFit="1" customWidth="1"/>
    <col min="344" max="344" width="19.75" bestFit="1" customWidth="1"/>
    <col min="345" max="345" width="10.125" bestFit="1" customWidth="1"/>
    <col min="346" max="346" width="13.375" bestFit="1" customWidth="1"/>
    <col min="347" max="347" width="11.375" bestFit="1" customWidth="1"/>
    <col min="348" max="348" width="14.625" bestFit="1" customWidth="1"/>
    <col min="349" max="349" width="11.625" bestFit="1" customWidth="1"/>
    <col min="350" max="350" width="14.875" bestFit="1" customWidth="1"/>
    <col min="351" max="351" width="11.75" bestFit="1" customWidth="1"/>
    <col min="352" max="352" width="15" bestFit="1" customWidth="1"/>
    <col min="353" max="353" width="12" bestFit="1" customWidth="1"/>
    <col min="354" max="354" width="15.25" bestFit="1" customWidth="1"/>
    <col min="355" max="355" width="26.5" bestFit="1" customWidth="1"/>
    <col min="356" max="356" width="29.875" bestFit="1" customWidth="1"/>
    <col min="357" max="357" width="13" bestFit="1" customWidth="1"/>
    <col min="358" max="358" width="16.25" bestFit="1" customWidth="1"/>
    <col min="359" max="359" width="25" bestFit="1" customWidth="1"/>
    <col min="360" max="360" width="28.25" bestFit="1" customWidth="1"/>
    <col min="361" max="361" width="15.875" bestFit="1" customWidth="1"/>
    <col min="362" max="362" width="19.125" bestFit="1" customWidth="1"/>
    <col min="363" max="363" width="11.5" bestFit="1" customWidth="1"/>
    <col min="364" max="364" width="14.75" bestFit="1" customWidth="1"/>
    <col min="365" max="365" width="8.875" bestFit="1" customWidth="1"/>
    <col min="366" max="366" width="12" bestFit="1" customWidth="1"/>
    <col min="367" max="367" width="20.625" bestFit="1" customWidth="1"/>
    <col min="368" max="368" width="23.875" bestFit="1" customWidth="1"/>
    <col min="369" max="369" width="16.625" bestFit="1" customWidth="1"/>
    <col min="370" max="370" width="19.875" bestFit="1" customWidth="1"/>
    <col min="371" max="371" width="9.5" bestFit="1" customWidth="1"/>
    <col min="372" max="372" width="12.625" bestFit="1" customWidth="1"/>
    <col min="373" max="373" width="20.75" bestFit="1" customWidth="1"/>
    <col min="374" max="374" width="24" bestFit="1" customWidth="1"/>
    <col min="375" max="375" width="11.625" bestFit="1" customWidth="1"/>
    <col min="376" max="376" width="14.875" bestFit="1" customWidth="1"/>
    <col min="377" max="377" width="16.125" bestFit="1" customWidth="1"/>
    <col min="378" max="378" width="19.375" bestFit="1" customWidth="1"/>
    <col min="379" max="379" width="14.375" bestFit="1" customWidth="1"/>
    <col min="380" max="380" width="17.75" bestFit="1" customWidth="1"/>
    <col min="381" max="381" width="17.125" bestFit="1" customWidth="1"/>
    <col min="382" max="382" width="20.375" bestFit="1" customWidth="1"/>
    <col min="383" max="383" width="13" bestFit="1" customWidth="1"/>
    <col min="384" max="384" width="16.25" bestFit="1" customWidth="1"/>
    <col min="385" max="385" width="12.75" bestFit="1" customWidth="1"/>
    <col min="386" max="386" width="16" bestFit="1" customWidth="1"/>
    <col min="387" max="387" width="22.5" bestFit="1" customWidth="1"/>
    <col min="388" max="388" width="25.875" bestFit="1" customWidth="1"/>
    <col min="389" max="389" width="12.375" bestFit="1" customWidth="1"/>
    <col min="390" max="390" width="15.625" bestFit="1" customWidth="1"/>
    <col min="391" max="391" width="26.5" bestFit="1" customWidth="1"/>
    <col min="392" max="392" width="29.875" bestFit="1" customWidth="1"/>
    <col min="393" max="394" width="15.5" bestFit="1" customWidth="1"/>
    <col min="395" max="395" width="18.75" bestFit="1" customWidth="1"/>
    <col min="396" max="396" width="10.375" bestFit="1" customWidth="1"/>
    <col min="397" max="397" width="13.625" bestFit="1" customWidth="1"/>
    <col min="398" max="399" width="10.375" bestFit="1" customWidth="1"/>
    <col min="400" max="400" width="13.625" bestFit="1" customWidth="1"/>
    <col min="401" max="401" width="18.375" bestFit="1" customWidth="1"/>
    <col min="402" max="402" width="21.75" bestFit="1" customWidth="1"/>
    <col min="403" max="403" width="25.5" bestFit="1" customWidth="1"/>
    <col min="404" max="404" width="28.75" bestFit="1" customWidth="1"/>
    <col min="405" max="405" width="12.125" bestFit="1" customWidth="1"/>
    <col min="406" max="406" width="15.375" bestFit="1" customWidth="1"/>
    <col min="407" max="407" width="14.875" bestFit="1" customWidth="1"/>
    <col min="408" max="408" width="18.125" bestFit="1" customWidth="1"/>
    <col min="409" max="409" width="15.375" bestFit="1" customWidth="1"/>
    <col min="410" max="410" width="18.625" bestFit="1" customWidth="1"/>
    <col min="411" max="411" width="14.875" bestFit="1" customWidth="1"/>
    <col min="412" max="412" width="18.125" bestFit="1" customWidth="1"/>
    <col min="413" max="413" width="14.5" bestFit="1" customWidth="1"/>
    <col min="414" max="414" width="17.875" bestFit="1" customWidth="1"/>
    <col min="415" max="415" width="16.375" bestFit="1" customWidth="1"/>
    <col min="416" max="416" width="19.625" bestFit="1" customWidth="1"/>
    <col min="417" max="417" width="12.75" bestFit="1" customWidth="1"/>
    <col min="418" max="418" width="16" bestFit="1" customWidth="1"/>
    <col min="419" max="419" width="15.375" bestFit="1" customWidth="1"/>
    <col min="420" max="420" width="18.625" bestFit="1" customWidth="1"/>
    <col min="421" max="421" width="25.875" bestFit="1" customWidth="1"/>
    <col min="422" max="422" width="29.125" bestFit="1" customWidth="1"/>
    <col min="423" max="423" width="14.25" bestFit="1" customWidth="1"/>
    <col min="424" max="424" width="17.625" bestFit="1" customWidth="1"/>
    <col min="425" max="425" width="21.5" bestFit="1" customWidth="1"/>
    <col min="426" max="426" width="24.75" bestFit="1" customWidth="1"/>
    <col min="427" max="427" width="11.5" bestFit="1" customWidth="1"/>
    <col min="428" max="428" width="14.75" bestFit="1" customWidth="1"/>
    <col min="429" max="429" width="17" bestFit="1" customWidth="1"/>
    <col min="430" max="430" width="20.25" bestFit="1" customWidth="1"/>
    <col min="431" max="431" width="17.125" bestFit="1" customWidth="1"/>
    <col min="432" max="432" width="20.375" bestFit="1" customWidth="1"/>
    <col min="433" max="433" width="12.125" bestFit="1" customWidth="1"/>
    <col min="434" max="434" width="15.375" bestFit="1" customWidth="1"/>
    <col min="435" max="435" width="11.125" bestFit="1" customWidth="1"/>
    <col min="436" max="436" width="14.375" bestFit="1" customWidth="1"/>
    <col min="437" max="437" width="22.625" bestFit="1" customWidth="1"/>
    <col min="438" max="438" width="26" bestFit="1" customWidth="1"/>
    <col min="439" max="439" width="18.625" bestFit="1" customWidth="1"/>
    <col min="440" max="440" width="22" bestFit="1" customWidth="1"/>
    <col min="441" max="441" width="26.875" bestFit="1" customWidth="1"/>
    <col min="442" max="442" width="30.25" bestFit="1" customWidth="1"/>
    <col min="443" max="443" width="12.625" bestFit="1" customWidth="1"/>
    <col min="444" max="444" width="15.875" bestFit="1" customWidth="1"/>
    <col min="445" max="445" width="11.125" bestFit="1" customWidth="1"/>
    <col min="446" max="446" width="14.375" bestFit="1" customWidth="1"/>
    <col min="447" max="447" width="28.5" bestFit="1" customWidth="1"/>
    <col min="448" max="448" width="31.75" bestFit="1" customWidth="1"/>
    <col min="449" max="449" width="24.875" bestFit="1" customWidth="1"/>
    <col min="450" max="450" width="28.125" bestFit="1" customWidth="1"/>
    <col min="451" max="451" width="9.625" bestFit="1" customWidth="1"/>
    <col min="452" max="452" width="12.75" bestFit="1" customWidth="1"/>
    <col min="453" max="453" width="13.125" bestFit="1" customWidth="1"/>
    <col min="454" max="454" width="16.375" bestFit="1" customWidth="1"/>
    <col min="455" max="455" width="14.875" bestFit="1" customWidth="1"/>
    <col min="456" max="456" width="18.125" bestFit="1" customWidth="1"/>
    <col min="457" max="457" width="15.25" bestFit="1" customWidth="1"/>
    <col min="458" max="458" width="18.5" bestFit="1" customWidth="1"/>
    <col min="459" max="459" width="25.625" bestFit="1" customWidth="1"/>
    <col min="460" max="460" width="28.875" bestFit="1" customWidth="1"/>
    <col min="461" max="461" width="11.625" bestFit="1" customWidth="1"/>
    <col min="462" max="462" width="14.875" bestFit="1" customWidth="1"/>
    <col min="463" max="463" width="19.5" bestFit="1" customWidth="1"/>
    <col min="464" max="464" width="22.75" bestFit="1" customWidth="1"/>
    <col min="465" max="465" width="16.25" bestFit="1" customWidth="1"/>
    <col min="466" max="466" width="19.5" bestFit="1" customWidth="1"/>
    <col min="467" max="467" width="16" bestFit="1" customWidth="1"/>
    <col min="468" max="468" width="19.25" bestFit="1" customWidth="1"/>
    <col min="469" max="469" width="15" bestFit="1" customWidth="1"/>
    <col min="470" max="470" width="18.25" bestFit="1" customWidth="1"/>
    <col min="471" max="471" width="13.375" bestFit="1" customWidth="1"/>
    <col min="472" max="472" width="16.625" bestFit="1" customWidth="1"/>
    <col min="473" max="473" width="12.75" bestFit="1" customWidth="1"/>
    <col min="474" max="474" width="16" bestFit="1" customWidth="1"/>
    <col min="475" max="475" width="14.75" bestFit="1" customWidth="1"/>
    <col min="476" max="476" width="18" bestFit="1" customWidth="1"/>
    <col min="477" max="477" width="16.375" bestFit="1" customWidth="1"/>
    <col min="478" max="478" width="19.625" bestFit="1" customWidth="1"/>
    <col min="479" max="479" width="13.875" bestFit="1" customWidth="1"/>
    <col min="480" max="480" width="17.25" bestFit="1" customWidth="1"/>
    <col min="481" max="481" width="26" bestFit="1" customWidth="1"/>
    <col min="482" max="482" width="29.25" bestFit="1" customWidth="1"/>
    <col min="483" max="483" width="28.25" bestFit="1" customWidth="1"/>
    <col min="484" max="484" width="31.5" bestFit="1" customWidth="1"/>
    <col min="485" max="485" width="10.625" bestFit="1" customWidth="1"/>
    <col min="486" max="486" width="13.875" bestFit="1" customWidth="1"/>
    <col min="487" max="487" width="13.75" bestFit="1" customWidth="1"/>
    <col min="488" max="488" width="17.125" bestFit="1" customWidth="1"/>
    <col min="489" max="489" width="13.25" bestFit="1" customWidth="1"/>
    <col min="490" max="490" width="16.5" bestFit="1" customWidth="1"/>
    <col min="491" max="491" width="25.75" bestFit="1" customWidth="1"/>
    <col min="492" max="492" width="29" bestFit="1" customWidth="1"/>
    <col min="493" max="493" width="25.625" bestFit="1" customWidth="1"/>
    <col min="494" max="494" width="28.875" bestFit="1" customWidth="1"/>
    <col min="495" max="495" width="16.875" bestFit="1" customWidth="1"/>
    <col min="496" max="496" width="20.125" bestFit="1" customWidth="1"/>
    <col min="497" max="497" width="14.375" bestFit="1" customWidth="1"/>
    <col min="498" max="498" width="17.75" bestFit="1" customWidth="1"/>
    <col min="499" max="499" width="29.5" bestFit="1" customWidth="1"/>
    <col min="500" max="500" width="32.75" bestFit="1" customWidth="1"/>
    <col min="501" max="501" width="15.125" bestFit="1" customWidth="1"/>
    <col min="502" max="502" width="18.375" bestFit="1" customWidth="1"/>
    <col min="503" max="503" width="11.125" bestFit="1" customWidth="1"/>
    <col min="504" max="504" width="14.375" bestFit="1" customWidth="1"/>
    <col min="505" max="505" width="25.25" bestFit="1" customWidth="1"/>
    <col min="506" max="506" width="28.5" bestFit="1" customWidth="1"/>
    <col min="507" max="507" width="15.5" bestFit="1" customWidth="1"/>
    <col min="508" max="508" width="18.75" bestFit="1" customWidth="1"/>
    <col min="509" max="509" width="17.5" bestFit="1" customWidth="1"/>
    <col min="510" max="510" width="20.75" bestFit="1" customWidth="1"/>
    <col min="511" max="511" width="11.75" bestFit="1" customWidth="1"/>
    <col min="512" max="512" width="15" bestFit="1" customWidth="1"/>
    <col min="513" max="513" width="10.75" bestFit="1" customWidth="1"/>
    <col min="514" max="514" width="14" bestFit="1" customWidth="1"/>
    <col min="515" max="515" width="9.75" bestFit="1" customWidth="1"/>
    <col min="516" max="516" width="13" bestFit="1" customWidth="1"/>
    <col min="517" max="517" width="14" bestFit="1" customWidth="1"/>
    <col min="518" max="518" width="17.375" bestFit="1" customWidth="1"/>
    <col min="519" max="519" width="11.375" bestFit="1" customWidth="1"/>
    <col min="520" max="520" width="14.625" bestFit="1" customWidth="1"/>
    <col min="521" max="521" width="8.75" bestFit="1" customWidth="1"/>
    <col min="522" max="522" width="11.875" bestFit="1" customWidth="1"/>
    <col min="523" max="523" width="11.375" bestFit="1" customWidth="1"/>
    <col min="524" max="524" width="14.625" bestFit="1" customWidth="1"/>
    <col min="525" max="525" width="13.375" bestFit="1" customWidth="1"/>
    <col min="526" max="526" width="16.625" bestFit="1" customWidth="1"/>
    <col min="527" max="527" width="12.5" bestFit="1" customWidth="1"/>
    <col min="528" max="528" width="15.75" bestFit="1" customWidth="1"/>
    <col min="529" max="529" width="24.875" bestFit="1" customWidth="1"/>
    <col min="530" max="530" width="28.125" bestFit="1" customWidth="1"/>
    <col min="531" max="531" width="27.875" bestFit="1" customWidth="1"/>
    <col min="532" max="532" width="31.125" bestFit="1" customWidth="1"/>
    <col min="533" max="533" width="18.5" bestFit="1" customWidth="1"/>
    <col min="534" max="534" width="21.875" bestFit="1" customWidth="1"/>
    <col min="535" max="535" width="16.5" bestFit="1" customWidth="1"/>
    <col min="536" max="536" width="19.75" bestFit="1" customWidth="1"/>
    <col min="537" max="537" width="21.75" bestFit="1" customWidth="1"/>
    <col min="538" max="538" width="25" bestFit="1" customWidth="1"/>
    <col min="539" max="539" width="12.5" bestFit="1" customWidth="1"/>
    <col min="540" max="540" width="15.75" bestFit="1" customWidth="1"/>
    <col min="541" max="541" width="12.75" bestFit="1" customWidth="1"/>
    <col min="542" max="542" width="16" bestFit="1" customWidth="1"/>
    <col min="543" max="543" width="27.875" bestFit="1" customWidth="1"/>
    <col min="544" max="544" width="31.125" bestFit="1" customWidth="1"/>
    <col min="545" max="545" width="14.875" bestFit="1" customWidth="1"/>
    <col min="546" max="546" width="18.125" bestFit="1" customWidth="1"/>
    <col min="547" max="548" width="13.875" bestFit="1" customWidth="1"/>
    <col min="549" max="549" width="17.25" bestFit="1" customWidth="1"/>
    <col min="550" max="550" width="11" bestFit="1" customWidth="1"/>
    <col min="551" max="551" width="14.25" bestFit="1" customWidth="1"/>
    <col min="552" max="553" width="11.25" bestFit="1" customWidth="1"/>
    <col min="554" max="554" width="14.5" bestFit="1" customWidth="1"/>
    <col min="555" max="555" width="11.5" bestFit="1" customWidth="1"/>
    <col min="556" max="556" width="14.75" bestFit="1" customWidth="1"/>
    <col min="557" max="557" width="27.875" bestFit="1" customWidth="1"/>
    <col min="558" max="558" width="31.125" bestFit="1" customWidth="1"/>
    <col min="559" max="559" width="23.875" bestFit="1" customWidth="1"/>
    <col min="560" max="560" width="27.125" bestFit="1" customWidth="1"/>
    <col min="561" max="561" width="15.625" bestFit="1" customWidth="1"/>
    <col min="562" max="562" width="18.875" bestFit="1" customWidth="1"/>
    <col min="563" max="563" width="12.625" bestFit="1" customWidth="1"/>
    <col min="564" max="564" width="15.875" bestFit="1" customWidth="1"/>
    <col min="565" max="565" width="27.5" bestFit="1" customWidth="1"/>
    <col min="566" max="566" width="30.75" bestFit="1" customWidth="1"/>
    <col min="567" max="567" width="16.875" bestFit="1" customWidth="1"/>
    <col min="568" max="568" width="20.125" bestFit="1" customWidth="1"/>
    <col min="569" max="569" width="13.125" bestFit="1" customWidth="1"/>
    <col min="570" max="570" width="16.375" bestFit="1" customWidth="1"/>
    <col min="571" max="571" width="13.75" bestFit="1" customWidth="1"/>
    <col min="572" max="572" width="17.125" bestFit="1" customWidth="1"/>
    <col min="573" max="573" width="10.875" bestFit="1" customWidth="1"/>
    <col min="574" max="574" width="14.125" bestFit="1" customWidth="1"/>
    <col min="575" max="575" width="23.375" bestFit="1" customWidth="1"/>
    <col min="576" max="576" width="26.625" bestFit="1" customWidth="1"/>
    <col min="577" max="577" width="18.375" bestFit="1" customWidth="1"/>
    <col min="578" max="578" width="21.75" bestFit="1" customWidth="1"/>
    <col min="579" max="579" width="12.25" bestFit="1" customWidth="1"/>
    <col min="580" max="580" width="15.5" bestFit="1" customWidth="1"/>
    <col min="581" max="581" width="12.625" bestFit="1" customWidth="1"/>
    <col min="582" max="582" width="15.875" bestFit="1" customWidth="1"/>
    <col min="583" max="583" width="21.875" bestFit="1" customWidth="1"/>
    <col min="584" max="584" width="25.125" bestFit="1" customWidth="1"/>
    <col min="585" max="585" width="26.5" bestFit="1" customWidth="1"/>
    <col min="586" max="586" width="29.875" bestFit="1" customWidth="1"/>
    <col min="587" max="587" width="14.875" bestFit="1" customWidth="1"/>
    <col min="588" max="588" width="18.125" bestFit="1" customWidth="1"/>
    <col min="589" max="589" width="11.625" bestFit="1" customWidth="1"/>
    <col min="590" max="590" width="14.875" bestFit="1" customWidth="1"/>
    <col min="591" max="591" width="24.125" bestFit="1" customWidth="1"/>
    <col min="592" max="592" width="27.375" bestFit="1" customWidth="1"/>
    <col min="593" max="593" width="29.375" bestFit="1" customWidth="1"/>
    <col min="594" max="594" width="32.625" bestFit="1" customWidth="1"/>
    <col min="595" max="595" width="16.875" bestFit="1" customWidth="1"/>
    <col min="596" max="596" width="20.125" bestFit="1" customWidth="1"/>
    <col min="597" max="597" width="18.5" bestFit="1" customWidth="1"/>
    <col min="598" max="598" width="21.875" bestFit="1" customWidth="1"/>
    <col min="599" max="599" width="17.75" bestFit="1" customWidth="1"/>
    <col min="600" max="600" width="21" bestFit="1" customWidth="1"/>
    <col min="601" max="601" width="15.625" bestFit="1" customWidth="1"/>
    <col min="602" max="602" width="18.875" bestFit="1" customWidth="1"/>
    <col min="603" max="603" width="16.125" bestFit="1" customWidth="1"/>
    <col min="604" max="604" width="19.375" bestFit="1" customWidth="1"/>
    <col min="605" max="605" width="12.625" bestFit="1" customWidth="1"/>
    <col min="606" max="606" width="15.875" bestFit="1" customWidth="1"/>
    <col min="607" max="607" width="28.625" bestFit="1" customWidth="1"/>
    <col min="608" max="608" width="31.875" bestFit="1" customWidth="1"/>
    <col min="609" max="609" width="11.75" bestFit="1" customWidth="1"/>
    <col min="610" max="610" width="15" bestFit="1" customWidth="1"/>
    <col min="611" max="611" width="13.375" bestFit="1" customWidth="1"/>
    <col min="612" max="612" width="16.625" bestFit="1" customWidth="1"/>
    <col min="613" max="613" width="11" bestFit="1" customWidth="1"/>
    <col min="614" max="614" width="14.25" bestFit="1" customWidth="1"/>
    <col min="615" max="615" width="25.375" bestFit="1" customWidth="1"/>
    <col min="616" max="616" width="28.625" bestFit="1" customWidth="1"/>
    <col min="617" max="617" width="23.75" bestFit="1" customWidth="1"/>
    <col min="618" max="618" width="27" bestFit="1" customWidth="1"/>
    <col min="619" max="619" width="11.875" bestFit="1" customWidth="1"/>
    <col min="620" max="620" width="15.125" bestFit="1" customWidth="1"/>
    <col min="621" max="621" width="22.75" bestFit="1" customWidth="1"/>
    <col min="622" max="622" width="26.125" bestFit="1" customWidth="1"/>
    <col min="623" max="623" width="15.75" bestFit="1" customWidth="1"/>
    <col min="624" max="624" width="19" bestFit="1" customWidth="1"/>
    <col min="625" max="625" width="25.5" bestFit="1" customWidth="1"/>
    <col min="626" max="626" width="28.75" bestFit="1" customWidth="1"/>
    <col min="627" max="627" width="10.75" bestFit="1" customWidth="1"/>
    <col min="628" max="628" width="14" bestFit="1" customWidth="1"/>
    <col min="629" max="629" width="27.25" bestFit="1" customWidth="1"/>
    <col min="630" max="630" width="30.5" bestFit="1" customWidth="1"/>
    <col min="631" max="631" width="16.5" bestFit="1" customWidth="1"/>
    <col min="632" max="632" width="19.75" bestFit="1" customWidth="1"/>
    <col min="633" max="633" width="15.5" bestFit="1" customWidth="1"/>
    <col min="634" max="634" width="18.75" bestFit="1" customWidth="1"/>
    <col min="635" max="635" width="25" bestFit="1" customWidth="1"/>
    <col min="636" max="636" width="28.25" bestFit="1" customWidth="1"/>
    <col min="637" max="637" width="12" bestFit="1" customWidth="1"/>
    <col min="638" max="638" width="15.25" bestFit="1" customWidth="1"/>
    <col min="639" max="639" width="14.125" bestFit="1" customWidth="1"/>
    <col min="640" max="640" width="17.5" bestFit="1" customWidth="1"/>
    <col min="641" max="641" width="26.25" bestFit="1" customWidth="1"/>
    <col min="642" max="642" width="29.625" bestFit="1" customWidth="1"/>
    <col min="643" max="643" width="23.875" bestFit="1" customWidth="1"/>
    <col min="644" max="644" width="27.125" bestFit="1" customWidth="1"/>
    <col min="645" max="645" width="13.875" bestFit="1" customWidth="1"/>
    <col min="646" max="646" width="17.25" bestFit="1" customWidth="1"/>
    <col min="647" max="647" width="28.125" bestFit="1" customWidth="1"/>
    <col min="648" max="648" width="31.375" bestFit="1" customWidth="1"/>
    <col min="649" max="649" width="24" bestFit="1" customWidth="1"/>
    <col min="650" max="650" width="27.25" bestFit="1" customWidth="1"/>
    <col min="651" max="651" width="14.875" bestFit="1" customWidth="1"/>
    <col min="652" max="652" width="18.125" bestFit="1" customWidth="1"/>
    <col min="653" max="653" width="15.125" bestFit="1" customWidth="1"/>
    <col min="654" max="654" width="18.375" bestFit="1" customWidth="1"/>
    <col min="655" max="655" width="12" bestFit="1" customWidth="1"/>
    <col min="656" max="656" width="15.25" bestFit="1" customWidth="1"/>
    <col min="657" max="657" width="13.875" bestFit="1" customWidth="1"/>
    <col min="658" max="658" width="17.25" bestFit="1" customWidth="1"/>
    <col min="659" max="659" width="13.5" bestFit="1" customWidth="1"/>
    <col min="660" max="660" width="16.75" bestFit="1" customWidth="1"/>
    <col min="661" max="661" width="17.375" bestFit="1" customWidth="1"/>
    <col min="662" max="662" width="20.625" bestFit="1" customWidth="1"/>
    <col min="663" max="663" width="14.125" bestFit="1" customWidth="1"/>
    <col min="664" max="664" width="17.5" bestFit="1" customWidth="1"/>
    <col min="665" max="665" width="13.625" bestFit="1" customWidth="1"/>
    <col min="666" max="666" width="16.875" bestFit="1" customWidth="1"/>
    <col min="667" max="667" width="18.625" bestFit="1" customWidth="1"/>
    <col min="668" max="668" width="22" bestFit="1" customWidth="1"/>
    <col min="669" max="669" width="13.5" bestFit="1" customWidth="1"/>
    <col min="670" max="670" width="16.75" bestFit="1" customWidth="1"/>
    <col min="671" max="671" width="10.625" bestFit="1" customWidth="1"/>
    <col min="672" max="672" width="13.875" bestFit="1" customWidth="1"/>
    <col min="673" max="673" width="21.375" bestFit="1" customWidth="1"/>
    <col min="674" max="674" width="24.625" bestFit="1" customWidth="1"/>
    <col min="675" max="675" width="26.75" bestFit="1" customWidth="1"/>
    <col min="676" max="676" width="30.125" bestFit="1" customWidth="1"/>
    <col min="677" max="677" width="26" bestFit="1" customWidth="1"/>
    <col min="678" max="678" width="29.25" bestFit="1" customWidth="1"/>
    <col min="679" max="679" width="14.375" bestFit="1" customWidth="1"/>
    <col min="680" max="680" width="17.75" bestFit="1" customWidth="1"/>
    <col min="681" max="681" width="15.625" bestFit="1" customWidth="1"/>
    <col min="682" max="682" width="18.875" bestFit="1" customWidth="1"/>
    <col min="683" max="683" width="30.375" bestFit="1" customWidth="1"/>
    <col min="684" max="684" width="33.75" bestFit="1" customWidth="1"/>
    <col min="685" max="685" width="16.875" bestFit="1" customWidth="1"/>
    <col min="686" max="686" width="20.125" bestFit="1" customWidth="1"/>
    <col min="687" max="687" width="12.875" bestFit="1" customWidth="1"/>
    <col min="688" max="688" width="16.125" bestFit="1" customWidth="1"/>
    <col min="689" max="689" width="12.125" bestFit="1" customWidth="1"/>
    <col min="690" max="690" width="15.375" bestFit="1" customWidth="1"/>
    <col min="691" max="691" width="12.375" bestFit="1" customWidth="1"/>
    <col min="692" max="692" width="15.625" bestFit="1" customWidth="1"/>
    <col min="693" max="693" width="26.75" bestFit="1" customWidth="1"/>
    <col min="694" max="694" width="30.125" bestFit="1" customWidth="1"/>
    <col min="695" max="695" width="13.5" bestFit="1" customWidth="1"/>
    <col min="696" max="696" width="16.75" bestFit="1" customWidth="1"/>
    <col min="697" max="697" width="12.25" bestFit="1" customWidth="1"/>
    <col min="698" max="698" width="15.5" bestFit="1" customWidth="1"/>
    <col min="699" max="699" width="16.75" bestFit="1" customWidth="1"/>
    <col min="700" max="700" width="20" bestFit="1" customWidth="1"/>
    <col min="701" max="701" width="14.375" bestFit="1" customWidth="1"/>
    <col min="702" max="702" width="17.75" bestFit="1" customWidth="1"/>
    <col min="703" max="703" width="15.25" bestFit="1" customWidth="1"/>
    <col min="704" max="704" width="18.5" bestFit="1" customWidth="1"/>
    <col min="705" max="705" width="26.625" bestFit="1" customWidth="1"/>
    <col min="706" max="706" width="30" bestFit="1" customWidth="1"/>
    <col min="707" max="708" width="12.5" bestFit="1" customWidth="1"/>
    <col min="709" max="709" width="15.75" bestFit="1" customWidth="1"/>
    <col min="710" max="710" width="12.5" bestFit="1" customWidth="1"/>
    <col min="711" max="711" width="15.75" bestFit="1" customWidth="1"/>
    <col min="712" max="712" width="17.75" bestFit="1" customWidth="1"/>
    <col min="713" max="713" width="21" bestFit="1" customWidth="1"/>
    <col min="714" max="714" width="14.875" bestFit="1" customWidth="1"/>
    <col min="715" max="715" width="18.125" bestFit="1" customWidth="1"/>
    <col min="716" max="716" width="28.875" bestFit="1" customWidth="1"/>
    <col min="717" max="717" width="32.125" bestFit="1" customWidth="1"/>
    <col min="718" max="718" width="30.25" bestFit="1" customWidth="1"/>
    <col min="719" max="719" width="33.625" bestFit="1" customWidth="1"/>
    <col min="720" max="720" width="18.375" bestFit="1" customWidth="1"/>
    <col min="721" max="721" width="21.75" bestFit="1" customWidth="1"/>
    <col min="722" max="722" width="22.25" bestFit="1" customWidth="1"/>
    <col min="723" max="724" width="25.625" bestFit="1" customWidth="1"/>
    <col min="725" max="725" width="28.875" bestFit="1" customWidth="1"/>
    <col min="726" max="726" width="15.75" bestFit="1" customWidth="1"/>
    <col min="727" max="727" width="19" bestFit="1" customWidth="1"/>
    <col min="728" max="728" width="14.875" bestFit="1" customWidth="1"/>
    <col min="729" max="729" width="18.125" bestFit="1" customWidth="1"/>
    <col min="730" max="730" width="21.5" bestFit="1" customWidth="1"/>
    <col min="731" max="731" width="24.75" bestFit="1" customWidth="1"/>
    <col min="732" max="732" width="24.875" bestFit="1" customWidth="1"/>
    <col min="733" max="733" width="28.125" bestFit="1" customWidth="1"/>
    <col min="734" max="734" width="25.875" bestFit="1" customWidth="1"/>
    <col min="735" max="735" width="29.125" bestFit="1" customWidth="1"/>
    <col min="736" max="736" width="22.125" bestFit="1" customWidth="1"/>
    <col min="737" max="737" width="25.5" bestFit="1" customWidth="1"/>
    <col min="738" max="738" width="23.5" bestFit="1" customWidth="1"/>
    <col min="739" max="739" width="26.75" bestFit="1" customWidth="1"/>
    <col min="740" max="740" width="10.25" bestFit="1" customWidth="1"/>
    <col min="741" max="741" width="13.5" bestFit="1" customWidth="1"/>
    <col min="742" max="742" width="9.25" bestFit="1" customWidth="1"/>
    <col min="743" max="743" width="11.375" bestFit="1" customWidth="1"/>
    <col min="744" max="744" width="22" bestFit="1" customWidth="1"/>
    <col min="745" max="745" width="25.375" bestFit="1" customWidth="1"/>
    <col min="746" max="746" width="23.625" bestFit="1" customWidth="1"/>
    <col min="747" max="747" width="26.875" bestFit="1" customWidth="1"/>
    <col min="748" max="748" width="17.5" bestFit="1" customWidth="1"/>
    <col min="749" max="749" width="20.75" bestFit="1" customWidth="1"/>
    <col min="750" max="750" width="14" bestFit="1" customWidth="1"/>
    <col min="751" max="751" width="17.375" bestFit="1" customWidth="1"/>
    <col min="752" max="752" width="11.375" bestFit="1" customWidth="1"/>
    <col min="753" max="753" width="14.625" bestFit="1" customWidth="1"/>
    <col min="754" max="754" width="24.625" bestFit="1" customWidth="1"/>
    <col min="755" max="755" width="27.875" bestFit="1" customWidth="1"/>
    <col min="756" max="756" width="10.625" bestFit="1" customWidth="1"/>
    <col min="757" max="757" width="13.875" bestFit="1" customWidth="1"/>
    <col min="758" max="758" width="26.25" bestFit="1" customWidth="1"/>
    <col min="759" max="759" width="29.625" bestFit="1" customWidth="1"/>
    <col min="760" max="760" width="12.375" bestFit="1" customWidth="1"/>
    <col min="761" max="761" width="15.625" bestFit="1" customWidth="1"/>
    <col min="762" max="762" width="25.75" bestFit="1" customWidth="1"/>
    <col min="763" max="763" width="29" bestFit="1" customWidth="1"/>
    <col min="764" max="764" width="25.75" bestFit="1" customWidth="1"/>
    <col min="765" max="765" width="29" bestFit="1" customWidth="1"/>
    <col min="766" max="766" width="18.5" bestFit="1" customWidth="1"/>
    <col min="767" max="767" width="21.875" bestFit="1" customWidth="1"/>
    <col min="768" max="768" width="26.5" bestFit="1" customWidth="1"/>
    <col min="769" max="769" width="29.875" bestFit="1" customWidth="1"/>
    <col min="770" max="770" width="27.125" bestFit="1" customWidth="1"/>
    <col min="771" max="771" width="30.375" bestFit="1" customWidth="1"/>
    <col min="772" max="772" width="12.625" bestFit="1" customWidth="1"/>
    <col min="773" max="773" width="15.875" bestFit="1" customWidth="1"/>
    <col min="774" max="774" width="26.375" bestFit="1" customWidth="1"/>
    <col min="775" max="775" width="29.75" bestFit="1" customWidth="1"/>
    <col min="776" max="776" width="16.875" bestFit="1" customWidth="1"/>
    <col min="777" max="777" width="20.125" bestFit="1" customWidth="1"/>
    <col min="778" max="778" width="16.875" bestFit="1" customWidth="1"/>
    <col min="779" max="779" width="20.125" bestFit="1" customWidth="1"/>
    <col min="780" max="780" width="24.25" bestFit="1" customWidth="1"/>
    <col min="781" max="781" width="27.5" bestFit="1" customWidth="1"/>
    <col min="782" max="782" width="18.125" bestFit="1" customWidth="1"/>
    <col min="783" max="783" width="21.5" bestFit="1" customWidth="1"/>
    <col min="784" max="784" width="16.5" bestFit="1" customWidth="1"/>
    <col min="785" max="785" width="19.75" bestFit="1" customWidth="1"/>
    <col min="786" max="786" width="29.25" bestFit="1" customWidth="1"/>
    <col min="787" max="787" width="32.5" bestFit="1" customWidth="1"/>
    <col min="788" max="788" width="9.5" bestFit="1" customWidth="1"/>
    <col min="789" max="789" width="12.625" bestFit="1" customWidth="1"/>
    <col min="790" max="790" width="13.875" bestFit="1" customWidth="1"/>
    <col min="791" max="791" width="17.25" bestFit="1" customWidth="1"/>
    <col min="792" max="792" width="11.875" bestFit="1" customWidth="1"/>
    <col min="793" max="793" width="15.125" bestFit="1" customWidth="1"/>
    <col min="794" max="794" width="29.75" bestFit="1" customWidth="1"/>
    <col min="795" max="795" width="33" bestFit="1" customWidth="1"/>
    <col min="796" max="796" width="24.125" bestFit="1" customWidth="1"/>
    <col min="797" max="797" width="27.375" bestFit="1" customWidth="1"/>
    <col min="798" max="798" width="12.75" bestFit="1" customWidth="1"/>
    <col min="799" max="799" width="16" bestFit="1" customWidth="1"/>
    <col min="800" max="800" width="10.125" bestFit="1" customWidth="1"/>
    <col min="801" max="801" width="13.375" bestFit="1" customWidth="1"/>
    <col min="802" max="802" width="23" bestFit="1" customWidth="1"/>
    <col min="803" max="803" width="26.25" bestFit="1" customWidth="1"/>
    <col min="804" max="804" width="14.375" bestFit="1" customWidth="1"/>
    <col min="805" max="805" width="17.75" bestFit="1" customWidth="1"/>
    <col min="806" max="806" width="25" bestFit="1" customWidth="1"/>
    <col min="807" max="807" width="28.25" bestFit="1" customWidth="1"/>
    <col min="808" max="808" width="12.125" bestFit="1" customWidth="1"/>
    <col min="809" max="809" width="15.375" bestFit="1" customWidth="1"/>
    <col min="810" max="810" width="12.375" bestFit="1" customWidth="1"/>
    <col min="811" max="811" width="15.625" bestFit="1" customWidth="1"/>
    <col min="812" max="812" width="12.625" bestFit="1" customWidth="1"/>
    <col min="813" max="813" width="15.875" bestFit="1" customWidth="1"/>
    <col min="814" max="814" width="25.5" bestFit="1" customWidth="1"/>
    <col min="815" max="815" width="28.75" bestFit="1" customWidth="1"/>
    <col min="816" max="816" width="15.5" bestFit="1" customWidth="1"/>
    <col min="817" max="817" width="18.75" bestFit="1" customWidth="1"/>
    <col min="818" max="818" width="14.375" bestFit="1" customWidth="1"/>
    <col min="819" max="819" width="17.75" bestFit="1" customWidth="1"/>
    <col min="820" max="820" width="15.625" bestFit="1" customWidth="1"/>
    <col min="821" max="821" width="18.875" bestFit="1" customWidth="1"/>
    <col min="822" max="822" width="11.5" bestFit="1" customWidth="1"/>
    <col min="823" max="823" width="14.75" bestFit="1" customWidth="1"/>
    <col min="824" max="824" width="14.5" bestFit="1" customWidth="1"/>
    <col min="825" max="825" width="17.875" bestFit="1" customWidth="1"/>
    <col min="826" max="826" width="14.5" bestFit="1" customWidth="1"/>
    <col min="827" max="827" width="17.875" bestFit="1" customWidth="1"/>
    <col min="828" max="828" width="10.875" bestFit="1" customWidth="1"/>
    <col min="829" max="829" width="14.125" bestFit="1" customWidth="1"/>
    <col min="830" max="831" width="15.625" bestFit="1" customWidth="1"/>
    <col min="832" max="832" width="18.875" bestFit="1" customWidth="1"/>
    <col min="833" max="833" width="12.625" bestFit="1" customWidth="1"/>
    <col min="834" max="834" width="15.875" bestFit="1" customWidth="1"/>
    <col min="835" max="835" width="12.875" bestFit="1" customWidth="1"/>
    <col min="836" max="836" width="16.125" bestFit="1" customWidth="1"/>
    <col min="837" max="837" width="30.5" bestFit="1" customWidth="1"/>
    <col min="838" max="838" width="33.875" bestFit="1" customWidth="1"/>
    <col min="839" max="839" width="29.875" bestFit="1" customWidth="1"/>
    <col min="840" max="840" width="33.125" bestFit="1" customWidth="1"/>
    <col min="841" max="841" width="27.125" bestFit="1" customWidth="1"/>
    <col min="842" max="842" width="30.375" bestFit="1" customWidth="1"/>
    <col min="843" max="843" width="31.75" bestFit="1" customWidth="1"/>
    <col min="844" max="844" width="35" bestFit="1" customWidth="1"/>
    <col min="845" max="845" width="26.625" bestFit="1" customWidth="1"/>
    <col min="846" max="846" width="30" bestFit="1" customWidth="1"/>
    <col min="847" max="847" width="18.625" bestFit="1" customWidth="1"/>
    <col min="848" max="848" width="22" bestFit="1" customWidth="1"/>
    <col min="849" max="849" width="15.5" bestFit="1" customWidth="1"/>
    <col min="850" max="850" width="18.75" bestFit="1" customWidth="1"/>
    <col min="851" max="851" width="13.125" bestFit="1" customWidth="1"/>
    <col min="852" max="852" width="16.375" bestFit="1" customWidth="1"/>
    <col min="853" max="853" width="17.25" bestFit="1" customWidth="1"/>
    <col min="854" max="854" width="20.5" bestFit="1" customWidth="1"/>
    <col min="855" max="855" width="14.25" bestFit="1" customWidth="1"/>
    <col min="856" max="856" width="17.625" bestFit="1" customWidth="1"/>
    <col min="857" max="857" width="14.75" bestFit="1" customWidth="1"/>
    <col min="858" max="858" width="18" bestFit="1" customWidth="1"/>
    <col min="859" max="859" width="10.75" bestFit="1" customWidth="1"/>
    <col min="860" max="860" width="14" bestFit="1" customWidth="1"/>
    <col min="861" max="861" width="22.125" bestFit="1" customWidth="1"/>
    <col min="862" max="862" width="25.5" bestFit="1" customWidth="1"/>
    <col min="863" max="863" width="27.875" bestFit="1" customWidth="1"/>
    <col min="864" max="864" width="31.125" bestFit="1" customWidth="1"/>
    <col min="865" max="865" width="24" bestFit="1" customWidth="1"/>
    <col min="866" max="866" width="27.25" bestFit="1" customWidth="1"/>
    <col min="867" max="867" width="24.625" bestFit="1" customWidth="1"/>
    <col min="868" max="868" width="27.875" bestFit="1" customWidth="1"/>
    <col min="869" max="869" width="15.5" bestFit="1" customWidth="1"/>
    <col min="870" max="870" width="18.75" bestFit="1" customWidth="1"/>
    <col min="871" max="871" width="13.75" bestFit="1" customWidth="1"/>
    <col min="872" max="872" width="17.125" bestFit="1" customWidth="1"/>
    <col min="873" max="873" width="13.375" bestFit="1" customWidth="1"/>
    <col min="874" max="874" width="16.625" bestFit="1" customWidth="1"/>
    <col min="875" max="875" width="13.25" bestFit="1" customWidth="1"/>
    <col min="876" max="876" width="16.5" bestFit="1" customWidth="1"/>
    <col min="877" max="877" width="12.125" bestFit="1" customWidth="1"/>
    <col min="878" max="878" width="15.375" bestFit="1" customWidth="1"/>
    <col min="879" max="879" width="14.5" bestFit="1" customWidth="1"/>
    <col min="880" max="880" width="17.875" bestFit="1" customWidth="1"/>
    <col min="881" max="881" width="25.75" bestFit="1" customWidth="1"/>
    <col min="882" max="882" width="29" bestFit="1" customWidth="1"/>
    <col min="883" max="883" width="14.875" bestFit="1" customWidth="1"/>
    <col min="884" max="884" width="18.125" bestFit="1" customWidth="1"/>
    <col min="885" max="885" width="15" bestFit="1" customWidth="1"/>
    <col min="886" max="886" width="18.25" bestFit="1" customWidth="1"/>
    <col min="887" max="887" width="14.125" bestFit="1" customWidth="1"/>
    <col min="888" max="888" width="17.5" bestFit="1" customWidth="1"/>
    <col min="889" max="889" width="11.625" bestFit="1" customWidth="1"/>
    <col min="890" max="890" width="14.875" bestFit="1" customWidth="1"/>
    <col min="891" max="891" width="10.75" bestFit="1" customWidth="1"/>
    <col min="892" max="892" width="14" bestFit="1" customWidth="1"/>
    <col min="893" max="893" width="22.75" bestFit="1" customWidth="1"/>
    <col min="894" max="894" width="26.125" bestFit="1" customWidth="1"/>
    <col min="895" max="895" width="24.5" bestFit="1" customWidth="1"/>
    <col min="896" max="896" width="27.75" bestFit="1" customWidth="1"/>
    <col min="897" max="897" width="27.25" bestFit="1" customWidth="1"/>
    <col min="898" max="898" width="30.5" bestFit="1" customWidth="1"/>
    <col min="899" max="899" width="10.25" bestFit="1" customWidth="1"/>
    <col min="900" max="900" width="13.5" bestFit="1" customWidth="1"/>
    <col min="901" max="901" width="12.25" bestFit="1" customWidth="1"/>
    <col min="902" max="902" width="15.5" bestFit="1" customWidth="1"/>
    <col min="903" max="903" width="15.875" bestFit="1" customWidth="1"/>
    <col min="904" max="904" width="19.125" bestFit="1" customWidth="1"/>
    <col min="905" max="905" width="9.125" bestFit="1" customWidth="1"/>
    <col min="906" max="906" width="12.25" bestFit="1" customWidth="1"/>
    <col min="907" max="907" width="10" bestFit="1" customWidth="1"/>
    <col min="908" max="908" width="13.25" bestFit="1" customWidth="1"/>
    <col min="909" max="909" width="9.375" bestFit="1" customWidth="1"/>
    <col min="910" max="910" width="12.5" bestFit="1" customWidth="1"/>
    <col min="911" max="911" width="9.625" bestFit="1" customWidth="1"/>
    <col min="912" max="912" width="12.75" bestFit="1" customWidth="1"/>
    <col min="913" max="913" width="9.625" bestFit="1" customWidth="1"/>
    <col min="914" max="914" width="12.75" bestFit="1" customWidth="1"/>
    <col min="915" max="915" width="12.625" bestFit="1" customWidth="1"/>
    <col min="916" max="916" width="15.875" bestFit="1" customWidth="1"/>
    <col min="917" max="917" width="13.625" bestFit="1" customWidth="1"/>
    <col min="918" max="918" width="16.875" bestFit="1" customWidth="1"/>
    <col min="919" max="919" width="25.75" bestFit="1" customWidth="1"/>
    <col min="920" max="920" width="29" bestFit="1" customWidth="1"/>
    <col min="921" max="921" width="13.375" bestFit="1" customWidth="1"/>
    <col min="922" max="922" width="16.625" bestFit="1" customWidth="1"/>
    <col min="923" max="923" width="14.875" bestFit="1" customWidth="1"/>
    <col min="924" max="924" width="18.125" bestFit="1" customWidth="1"/>
    <col min="925" max="925" width="10.25" bestFit="1" customWidth="1"/>
    <col min="926" max="926" width="13.5" bestFit="1" customWidth="1"/>
    <col min="927" max="927" width="14.75" bestFit="1" customWidth="1"/>
    <col min="928" max="928" width="18" bestFit="1" customWidth="1"/>
    <col min="929" max="929" width="14.75" bestFit="1" customWidth="1"/>
    <col min="930" max="930" width="18" bestFit="1" customWidth="1"/>
    <col min="931" max="931" width="14.375" bestFit="1" customWidth="1"/>
    <col min="932" max="932" width="17.75" bestFit="1" customWidth="1"/>
    <col min="933" max="933" width="11.5" bestFit="1" customWidth="1"/>
    <col min="934" max="934" width="14.75" bestFit="1" customWidth="1"/>
    <col min="935" max="935" width="24.5" bestFit="1" customWidth="1"/>
    <col min="936" max="936" width="27.75" bestFit="1" customWidth="1"/>
    <col min="937" max="937" width="13" bestFit="1" customWidth="1"/>
    <col min="938" max="938" width="16.25" bestFit="1" customWidth="1"/>
    <col min="939" max="939" width="14.125" bestFit="1" customWidth="1"/>
    <col min="940" max="940" width="17.5" bestFit="1" customWidth="1"/>
    <col min="941" max="941" width="13.25" bestFit="1" customWidth="1"/>
    <col min="942" max="942" width="16.5" bestFit="1" customWidth="1"/>
    <col min="943" max="943" width="16.75" bestFit="1" customWidth="1"/>
    <col min="944" max="944" width="20" bestFit="1" customWidth="1"/>
    <col min="945" max="945" width="17.375" bestFit="1" customWidth="1"/>
    <col min="946" max="946" width="20.625" bestFit="1" customWidth="1"/>
    <col min="947" max="947" width="20.875" bestFit="1" customWidth="1"/>
    <col min="948" max="948" width="24.125" bestFit="1" customWidth="1"/>
    <col min="949" max="949" width="20.875" bestFit="1" customWidth="1"/>
    <col min="950" max="950" width="24.125" bestFit="1" customWidth="1"/>
    <col min="951" max="951" width="15.75" bestFit="1" customWidth="1"/>
    <col min="952" max="952" width="19" bestFit="1" customWidth="1"/>
    <col min="953" max="953" width="13.75" bestFit="1" customWidth="1"/>
    <col min="954" max="954" width="17.125" bestFit="1" customWidth="1"/>
    <col min="955" max="955" width="8.75" bestFit="1" customWidth="1"/>
    <col min="956" max="956" width="11.875" bestFit="1" customWidth="1"/>
    <col min="957" max="957" width="9.25" bestFit="1" customWidth="1"/>
    <col min="958" max="958" width="12.125" bestFit="1" customWidth="1"/>
    <col min="959" max="959" width="20.125" bestFit="1" customWidth="1"/>
    <col min="960" max="960" width="23.375" bestFit="1" customWidth="1"/>
    <col min="961" max="961" width="23.75" bestFit="1" customWidth="1"/>
    <col min="962" max="962" width="27" bestFit="1" customWidth="1"/>
    <col min="963" max="963" width="10.5" bestFit="1" customWidth="1"/>
    <col min="964" max="964" width="13.75" bestFit="1" customWidth="1"/>
    <col min="965" max="965" width="17" bestFit="1" customWidth="1"/>
    <col min="966" max="966" width="20.25" bestFit="1" customWidth="1"/>
    <col min="967" max="967" width="14.125" bestFit="1" customWidth="1"/>
    <col min="968" max="968" width="17.5" bestFit="1" customWidth="1"/>
    <col min="969" max="969" width="28.875" bestFit="1" customWidth="1"/>
    <col min="970" max="970" width="32.125" bestFit="1" customWidth="1"/>
    <col min="971" max="971" width="15.625" bestFit="1" customWidth="1"/>
    <col min="972" max="972" width="18.875" bestFit="1" customWidth="1"/>
    <col min="973" max="973" width="23.375" bestFit="1" customWidth="1"/>
    <col min="974" max="974" width="26.625" bestFit="1" customWidth="1"/>
    <col min="975" max="975" width="15.75" bestFit="1" customWidth="1"/>
    <col min="976" max="976" width="19" bestFit="1" customWidth="1"/>
    <col min="977" max="977" width="10.25" bestFit="1" customWidth="1"/>
    <col min="978" max="978" width="13.5" bestFit="1" customWidth="1"/>
    <col min="979" max="979" width="13" bestFit="1" customWidth="1"/>
    <col min="980" max="980" width="16.25" bestFit="1" customWidth="1"/>
    <col min="981" max="981" width="24.875" bestFit="1" customWidth="1"/>
    <col min="982" max="982" width="28.125" bestFit="1" customWidth="1"/>
    <col min="983" max="983" width="13.25" bestFit="1" customWidth="1"/>
    <col min="984" max="984" width="16.5" bestFit="1" customWidth="1"/>
    <col min="985" max="985" width="15.75" bestFit="1" customWidth="1"/>
    <col min="986" max="986" width="19" bestFit="1" customWidth="1"/>
    <col min="987" max="987" width="26.125" bestFit="1" customWidth="1"/>
    <col min="988" max="988" width="29.5" bestFit="1" customWidth="1"/>
    <col min="989" max="989" width="13.5" bestFit="1" customWidth="1"/>
    <col min="990" max="990" width="16.75" bestFit="1" customWidth="1"/>
    <col min="991" max="991" width="15.875" bestFit="1" customWidth="1"/>
    <col min="992" max="992" width="19.125" bestFit="1" customWidth="1"/>
    <col min="993" max="993" width="10.5" bestFit="1" customWidth="1"/>
    <col min="994" max="994" width="13.75" bestFit="1" customWidth="1"/>
    <col min="995" max="995" width="25.875" bestFit="1" customWidth="1"/>
    <col min="996" max="996" width="29.125" bestFit="1" customWidth="1"/>
    <col min="997" max="997" width="23.875" bestFit="1" customWidth="1"/>
    <col min="998" max="998" width="27.125" bestFit="1" customWidth="1"/>
    <col min="999" max="999" width="11.875" bestFit="1" customWidth="1"/>
    <col min="1000" max="1000" width="15.125" bestFit="1" customWidth="1"/>
    <col min="1001" max="1001" width="14.875" bestFit="1" customWidth="1"/>
    <col min="1002" max="1002" width="18.125" bestFit="1" customWidth="1"/>
    <col min="1003" max="1003" width="24.625" bestFit="1" customWidth="1"/>
    <col min="1004" max="1004" width="27.875" bestFit="1" customWidth="1"/>
    <col min="1005" max="1005" width="21.875" bestFit="1" customWidth="1"/>
    <col min="1006" max="1006" width="25.125" bestFit="1" customWidth="1"/>
    <col min="1007" max="1007" width="14.125" bestFit="1" customWidth="1"/>
    <col min="1008" max="1008" width="17.5" bestFit="1" customWidth="1"/>
    <col min="1009" max="1009" width="14.25" bestFit="1" customWidth="1"/>
    <col min="1010" max="1010" width="17.625" bestFit="1" customWidth="1"/>
    <col min="1011" max="1011" width="23.5" bestFit="1" customWidth="1"/>
    <col min="1012" max="1012" width="26.75" bestFit="1" customWidth="1"/>
    <col min="1013" max="1013" width="12.625" bestFit="1" customWidth="1"/>
    <col min="1014" max="1014" width="15.875" bestFit="1" customWidth="1"/>
    <col min="1015" max="1015" width="12" bestFit="1" customWidth="1"/>
    <col min="1016" max="1016" width="15.25" bestFit="1" customWidth="1"/>
    <col min="1017" max="1017" width="10.875" bestFit="1" customWidth="1"/>
    <col min="1018" max="1018" width="14.125" bestFit="1" customWidth="1"/>
    <col min="1019" max="1019" width="10.5" bestFit="1" customWidth="1"/>
    <col min="1020" max="1020" width="13.75" bestFit="1" customWidth="1"/>
    <col min="1021" max="1021" width="10.75" bestFit="1" customWidth="1"/>
    <col min="1022" max="1022" width="14" bestFit="1" customWidth="1"/>
    <col min="1023" max="1023" width="11.5" bestFit="1" customWidth="1"/>
    <col min="1024" max="1024" width="14.75" bestFit="1" customWidth="1"/>
    <col min="1025" max="1025" width="10.5" bestFit="1" customWidth="1"/>
    <col min="1026" max="1026" width="13.75" bestFit="1" customWidth="1"/>
    <col min="1027" max="1027" width="26.75" bestFit="1" customWidth="1"/>
    <col min="1028" max="1028" width="30.125" bestFit="1" customWidth="1"/>
    <col min="1029" max="1029" width="21" bestFit="1" customWidth="1"/>
    <col min="1030" max="1030" width="24.25" bestFit="1" customWidth="1"/>
    <col min="1031" max="1031" width="20.875" bestFit="1" customWidth="1"/>
    <col min="1032" max="1032" width="24.125" bestFit="1" customWidth="1"/>
    <col min="1033" max="1033" width="19" bestFit="1" customWidth="1"/>
    <col min="1034" max="1034" width="22.25" bestFit="1" customWidth="1"/>
    <col min="1035" max="1035" width="11.125" bestFit="1" customWidth="1"/>
    <col min="1036" max="1037" width="14.375" bestFit="1" customWidth="1"/>
    <col min="1038" max="1038" width="17.75" bestFit="1" customWidth="1"/>
    <col min="1039" max="1039" width="13" bestFit="1" customWidth="1"/>
    <col min="1040" max="1040" width="16.25" bestFit="1" customWidth="1"/>
    <col min="1041" max="1041" width="16.125" bestFit="1" customWidth="1"/>
    <col min="1042" max="1042" width="19.375" bestFit="1" customWidth="1"/>
    <col min="1043" max="1043" width="26.375" bestFit="1" customWidth="1"/>
    <col min="1044" max="1044" width="29.75" bestFit="1" customWidth="1"/>
    <col min="1045" max="1045" width="22.375" bestFit="1" customWidth="1"/>
    <col min="1046" max="1046" width="25.75" bestFit="1" customWidth="1"/>
    <col min="1047" max="1047" width="26.125" bestFit="1" customWidth="1"/>
    <col min="1048" max="1048" width="29.5" bestFit="1" customWidth="1"/>
    <col min="1049" max="1049" width="25" bestFit="1" customWidth="1"/>
    <col min="1050" max="1050" width="28.25" bestFit="1" customWidth="1"/>
    <col min="1051" max="1051" width="23.875" bestFit="1" customWidth="1"/>
    <col min="1052" max="1052" width="27.125" bestFit="1" customWidth="1"/>
    <col min="1053" max="1053" width="24.75" bestFit="1" customWidth="1"/>
    <col min="1054" max="1054" width="28" bestFit="1" customWidth="1"/>
    <col min="1055" max="1055" width="13.25" bestFit="1" customWidth="1"/>
    <col min="1056" max="1056" width="16.5" bestFit="1" customWidth="1"/>
    <col min="1057" max="1057" width="13.5" bestFit="1" customWidth="1"/>
    <col min="1058" max="1058" width="16.75" bestFit="1" customWidth="1"/>
    <col min="1059" max="1059" width="13.5" bestFit="1" customWidth="1"/>
    <col min="1060" max="1060" width="16.75" bestFit="1" customWidth="1"/>
    <col min="1061" max="1061" width="13.75" bestFit="1" customWidth="1"/>
    <col min="1062" max="1062" width="17.125" bestFit="1" customWidth="1"/>
    <col min="1063" max="1063" width="26" bestFit="1" customWidth="1"/>
    <col min="1064" max="1064" width="29.25" bestFit="1" customWidth="1"/>
    <col min="1065" max="1065" width="27.5" bestFit="1" customWidth="1"/>
    <col min="1066" max="1066" width="30.75" bestFit="1" customWidth="1"/>
    <col min="1067" max="1067" width="18" bestFit="1" customWidth="1"/>
    <col min="1068" max="1068" width="21.375" bestFit="1" customWidth="1"/>
    <col min="1069" max="1069" width="16.25" bestFit="1" customWidth="1"/>
    <col min="1070" max="1070" width="19.5" bestFit="1" customWidth="1"/>
    <col min="1071" max="1071" width="14.125" bestFit="1" customWidth="1"/>
    <col min="1072" max="1072" width="17.5" bestFit="1" customWidth="1"/>
    <col min="1073" max="1073" width="16.625" bestFit="1" customWidth="1"/>
    <col min="1074" max="1074" width="19.875" bestFit="1" customWidth="1"/>
    <col min="1075" max="1075" width="21.375" bestFit="1" customWidth="1"/>
    <col min="1076" max="1076" width="24.625" bestFit="1" customWidth="1"/>
    <col min="1077" max="1077" width="15.875" bestFit="1" customWidth="1"/>
    <col min="1078" max="1078" width="19.125" bestFit="1" customWidth="1"/>
    <col min="1079" max="1079" width="14" bestFit="1" customWidth="1"/>
    <col min="1080" max="1080" width="17.375" bestFit="1" customWidth="1"/>
    <col min="1081" max="1081" width="23.625" bestFit="1" customWidth="1"/>
    <col min="1082" max="1082" width="26.875" bestFit="1" customWidth="1"/>
    <col min="1083" max="1083" width="17.75" bestFit="1" customWidth="1"/>
    <col min="1084" max="1084" width="21" bestFit="1" customWidth="1"/>
    <col min="1085" max="1085" width="14.5" bestFit="1" customWidth="1"/>
    <col min="1086" max="1086" width="17.875" bestFit="1" customWidth="1"/>
    <col min="1087" max="1087" width="17.5" bestFit="1" customWidth="1"/>
    <col min="1088" max="1088" width="20.75" bestFit="1" customWidth="1"/>
    <col min="1089" max="1089" width="10.375" bestFit="1" customWidth="1"/>
    <col min="1090" max="1090" width="13.625" bestFit="1" customWidth="1"/>
    <col min="1091" max="1091" width="13.25" bestFit="1" customWidth="1"/>
    <col min="1092" max="1092" width="16.5" bestFit="1" customWidth="1"/>
    <col min="1093" max="1093" width="11.875" bestFit="1" customWidth="1"/>
    <col min="1094" max="1094" width="15.125" bestFit="1" customWidth="1"/>
    <col min="1095" max="1095" width="12.5" bestFit="1" customWidth="1"/>
    <col min="1096" max="1096" width="15.75" bestFit="1" customWidth="1"/>
    <col min="1097" max="1097" width="12.75" bestFit="1" customWidth="1"/>
    <col min="1098" max="1098" width="16" bestFit="1" customWidth="1"/>
    <col min="1099" max="1099" width="11.5" bestFit="1" customWidth="1"/>
    <col min="1100" max="1100" width="14.75" bestFit="1" customWidth="1"/>
    <col min="1101" max="1101" width="28.25" bestFit="1" customWidth="1"/>
    <col min="1102" max="1102" width="31.5" bestFit="1" customWidth="1"/>
    <col min="1103" max="1103" width="14.125" bestFit="1" customWidth="1"/>
    <col min="1104" max="1104" width="17.5" bestFit="1" customWidth="1"/>
    <col min="1105" max="1105" width="11.625" bestFit="1" customWidth="1"/>
    <col min="1106" max="1106" width="14.875" bestFit="1" customWidth="1"/>
    <col min="1107" max="1107" width="19" bestFit="1" customWidth="1"/>
    <col min="1108" max="1108" width="22.25" bestFit="1" customWidth="1"/>
    <col min="1109" max="1109" width="16.5" bestFit="1" customWidth="1"/>
    <col min="1110" max="1110" width="19.75" bestFit="1" customWidth="1"/>
    <col min="1111" max="1111" width="26.125" bestFit="1" customWidth="1"/>
    <col min="1112" max="1112" width="29.5" bestFit="1" customWidth="1"/>
    <col min="1113" max="1113" width="16.875" bestFit="1" customWidth="1"/>
    <col min="1114" max="1114" width="20.125" bestFit="1" customWidth="1"/>
    <col min="1115" max="1115" width="30.25" bestFit="1" customWidth="1"/>
    <col min="1116" max="1116" width="33.625" bestFit="1" customWidth="1"/>
    <col min="1117" max="1117" width="13" bestFit="1" customWidth="1"/>
    <col min="1118" max="1118" width="16.25" bestFit="1" customWidth="1"/>
    <col min="1119" max="1119" width="21.5" bestFit="1" customWidth="1"/>
    <col min="1120" max="1120" width="24.75" bestFit="1" customWidth="1"/>
    <col min="1121" max="1121" width="13.5" bestFit="1" customWidth="1"/>
    <col min="1122" max="1122" width="16.75" bestFit="1" customWidth="1"/>
    <col min="1123" max="1123" width="29.875" bestFit="1" customWidth="1"/>
    <col min="1124" max="1124" width="33.125" bestFit="1" customWidth="1"/>
    <col min="1125" max="1125" width="15.5" bestFit="1" customWidth="1"/>
    <col min="1126" max="1126" width="18.75" bestFit="1" customWidth="1"/>
    <col min="1127" max="1127" width="10.875" bestFit="1" customWidth="1"/>
    <col min="1128" max="1128" width="14.125" bestFit="1" customWidth="1"/>
    <col min="1129" max="1129" width="24" bestFit="1" customWidth="1"/>
    <col min="1130" max="1130" width="27.25" bestFit="1" customWidth="1"/>
    <col min="1131" max="1131" width="15.875" bestFit="1" customWidth="1"/>
    <col min="1132" max="1132" width="19.125" bestFit="1" customWidth="1"/>
    <col min="1133" max="1133" width="12.625" bestFit="1" customWidth="1"/>
    <col min="1134" max="1134" width="15.875" bestFit="1" customWidth="1"/>
    <col min="1135" max="1135" width="12.625" bestFit="1" customWidth="1"/>
    <col min="1136" max="1136" width="15.875" bestFit="1" customWidth="1"/>
    <col min="1137" max="1137" width="13.125" bestFit="1" customWidth="1"/>
    <col min="1138" max="1138" width="16.375" bestFit="1" customWidth="1"/>
    <col min="1139" max="1139" width="12.5" bestFit="1" customWidth="1"/>
    <col min="1140" max="1140" width="15.75" bestFit="1" customWidth="1"/>
    <col min="1141" max="1141" width="22.375" bestFit="1" customWidth="1"/>
    <col min="1142" max="1142" width="25.75" bestFit="1" customWidth="1"/>
    <col min="1143" max="1143" width="10.5" bestFit="1" customWidth="1"/>
    <col min="1144" max="1144" width="13.75" bestFit="1" customWidth="1"/>
    <col min="1145" max="1145" width="23.25" bestFit="1" customWidth="1"/>
    <col min="1146" max="1146" width="26.5" bestFit="1" customWidth="1"/>
    <col min="1147" max="1147" width="26" bestFit="1" customWidth="1"/>
    <col min="1148" max="1148" width="29.25" bestFit="1" customWidth="1"/>
    <col min="1149" max="1149" width="29.5" bestFit="1" customWidth="1"/>
    <col min="1150" max="1150" width="32.75" bestFit="1" customWidth="1"/>
    <col min="1151" max="1151" width="18" bestFit="1" customWidth="1"/>
    <col min="1152" max="1152" width="21.375" bestFit="1" customWidth="1"/>
    <col min="1153" max="1153" width="13.125" bestFit="1" customWidth="1"/>
    <col min="1154" max="1154" width="16.375" bestFit="1" customWidth="1"/>
    <col min="1155" max="1155" width="32.25" bestFit="1" customWidth="1"/>
    <col min="1156" max="1156" width="35.5" bestFit="1" customWidth="1"/>
    <col min="1157" max="1157" width="20.125" bestFit="1" customWidth="1"/>
    <col min="1158" max="1158" width="23.375" bestFit="1" customWidth="1"/>
    <col min="1159" max="1159" width="14.25" bestFit="1" customWidth="1"/>
    <col min="1160" max="1160" width="17.625" bestFit="1" customWidth="1"/>
    <col min="1161" max="1161" width="24.25" bestFit="1" customWidth="1"/>
    <col min="1162" max="1162" width="27.5" bestFit="1" customWidth="1"/>
    <col min="1163" max="1163" width="27.125" bestFit="1" customWidth="1"/>
    <col min="1164" max="1164" width="30.375" bestFit="1" customWidth="1"/>
    <col min="1165" max="1165" width="23.75" bestFit="1" customWidth="1"/>
    <col min="1166" max="1166" width="27" bestFit="1" customWidth="1"/>
    <col min="1167" max="1167" width="14.375" bestFit="1" customWidth="1"/>
    <col min="1168" max="1168" width="17.75" bestFit="1" customWidth="1"/>
    <col min="1169" max="1169" width="15.5" bestFit="1" customWidth="1"/>
    <col min="1170" max="1170" width="18.75" bestFit="1" customWidth="1"/>
    <col min="1171" max="1171" width="18.125" bestFit="1" customWidth="1"/>
    <col min="1172" max="1172" width="21.5" bestFit="1" customWidth="1"/>
    <col min="1173" max="1173" width="16.75" bestFit="1" customWidth="1"/>
    <col min="1174" max="1174" width="20" bestFit="1" customWidth="1"/>
    <col min="1175" max="1175" width="12.75" bestFit="1" customWidth="1"/>
    <col min="1176" max="1177" width="16" bestFit="1" customWidth="1"/>
    <col min="1178" max="1178" width="19.25" bestFit="1" customWidth="1"/>
    <col min="1179" max="1179" width="16.25" bestFit="1" customWidth="1"/>
    <col min="1180" max="1180" width="19.5" bestFit="1" customWidth="1"/>
    <col min="1181" max="1181" width="17.75" bestFit="1" customWidth="1"/>
    <col min="1182" max="1182" width="21" bestFit="1" customWidth="1"/>
    <col min="1183" max="1183" width="16.625" bestFit="1" customWidth="1"/>
    <col min="1184" max="1184" width="19.875" bestFit="1" customWidth="1"/>
    <col min="1185" max="1185" width="14.125" bestFit="1" customWidth="1"/>
    <col min="1186" max="1186" width="17.5" bestFit="1" customWidth="1"/>
    <col min="1187" max="1187" width="20.625" bestFit="1" customWidth="1"/>
    <col min="1188" max="1188" width="23.875" bestFit="1" customWidth="1"/>
    <col min="1189" max="1189" width="12.625" bestFit="1" customWidth="1"/>
    <col min="1190" max="1190" width="15.875" bestFit="1" customWidth="1"/>
    <col min="1191" max="1191" width="26.75" bestFit="1" customWidth="1"/>
    <col min="1192" max="1192" width="30.125" bestFit="1" customWidth="1"/>
    <col min="1193" max="1193" width="13.125" bestFit="1" customWidth="1"/>
    <col min="1194" max="1194" width="16.375" bestFit="1" customWidth="1"/>
    <col min="1195" max="1195" width="15.375" bestFit="1" customWidth="1"/>
    <col min="1196" max="1196" width="18.625" bestFit="1" customWidth="1"/>
    <col min="1197" max="1197" width="25.75" bestFit="1" customWidth="1"/>
    <col min="1198" max="1198" width="29" bestFit="1" customWidth="1"/>
    <col min="1199" max="1199" width="14.5" bestFit="1" customWidth="1"/>
    <col min="1200" max="1200" width="17.875" bestFit="1" customWidth="1"/>
    <col min="1201" max="1201" width="13.5" bestFit="1" customWidth="1"/>
    <col min="1202" max="1202" width="16.75" bestFit="1" customWidth="1"/>
    <col min="1203" max="1203" width="16.875" bestFit="1" customWidth="1"/>
    <col min="1204" max="1204" width="20.125" bestFit="1" customWidth="1"/>
    <col min="1205" max="1205" width="22.75" bestFit="1" customWidth="1"/>
    <col min="1206" max="1206" width="26.125" bestFit="1" customWidth="1"/>
    <col min="1207" max="1207" width="18.375" bestFit="1" customWidth="1"/>
    <col min="1208" max="1208" width="21.75" bestFit="1" customWidth="1"/>
    <col min="1209" max="1209" width="12.75" bestFit="1" customWidth="1"/>
    <col min="1210" max="1210" width="16" bestFit="1" customWidth="1"/>
    <col min="1211" max="1211" width="13" bestFit="1" customWidth="1"/>
    <col min="1212" max="1212" width="16.25" bestFit="1" customWidth="1"/>
    <col min="1213" max="1213" width="15.625" bestFit="1" customWidth="1"/>
    <col min="1214" max="1214" width="18.875" bestFit="1" customWidth="1"/>
    <col min="1215" max="1215" width="13" bestFit="1" customWidth="1"/>
    <col min="1216" max="1216" width="16.25" bestFit="1" customWidth="1"/>
    <col min="1217" max="1217" width="12.25" bestFit="1" customWidth="1"/>
    <col min="1218" max="1218" width="15.5" bestFit="1" customWidth="1"/>
    <col min="1219" max="1219" width="11.125" bestFit="1" customWidth="1"/>
    <col min="1220" max="1220" width="14.375" bestFit="1" customWidth="1"/>
    <col min="1221" max="1221" width="18" bestFit="1" customWidth="1"/>
    <col min="1222" max="1222" width="21.375" bestFit="1" customWidth="1"/>
    <col min="1223" max="1223" width="25.875" bestFit="1" customWidth="1"/>
    <col min="1224" max="1224" width="29.125" bestFit="1" customWidth="1"/>
    <col min="1225" max="1225" width="14.75" bestFit="1" customWidth="1"/>
    <col min="1226" max="1226" width="18" bestFit="1" customWidth="1"/>
    <col min="1227" max="1227" width="17.625" bestFit="1" customWidth="1"/>
    <col min="1228" max="1228" width="20.875" bestFit="1" customWidth="1"/>
    <col min="1229" max="1229" width="12.25" bestFit="1" customWidth="1"/>
    <col min="1230" max="1230" width="15.5" bestFit="1" customWidth="1"/>
    <col min="1231" max="1231" width="12.125" bestFit="1" customWidth="1"/>
    <col min="1232" max="1232" width="15.375" bestFit="1" customWidth="1"/>
    <col min="1233" max="1233" width="10.625" bestFit="1" customWidth="1"/>
    <col min="1234" max="1234" width="13.875" bestFit="1" customWidth="1"/>
    <col min="1235" max="1235" width="13.5" bestFit="1" customWidth="1"/>
    <col min="1236" max="1236" width="16.75" bestFit="1" customWidth="1"/>
    <col min="1237" max="1237" width="25.25" bestFit="1" customWidth="1"/>
    <col min="1238" max="1238" width="28.5" bestFit="1" customWidth="1"/>
    <col min="1239" max="1239" width="11" bestFit="1" customWidth="1"/>
    <col min="1240" max="1240" width="14.25" bestFit="1" customWidth="1"/>
    <col min="1241" max="1241" width="12.375" bestFit="1" customWidth="1"/>
    <col min="1242" max="1242" width="15.625" bestFit="1" customWidth="1"/>
    <col min="1243" max="1244" width="16" bestFit="1" customWidth="1"/>
    <col min="1245" max="1245" width="19.25" bestFit="1" customWidth="1"/>
    <col min="1246" max="1246" width="16.875" bestFit="1" customWidth="1"/>
    <col min="1247" max="1247" width="20.125" bestFit="1" customWidth="1"/>
    <col min="1248" max="1248" width="15.625" bestFit="1" customWidth="1"/>
    <col min="1249" max="1249" width="18.875" bestFit="1" customWidth="1"/>
    <col min="1250" max="1250" width="10.875" bestFit="1" customWidth="1"/>
    <col min="1251" max="1251" width="14.125" bestFit="1" customWidth="1"/>
    <col min="1252" max="1252" width="24" bestFit="1" customWidth="1"/>
    <col min="1253" max="1253" width="27.25" bestFit="1" customWidth="1"/>
    <col min="1254" max="1254" width="12.25" bestFit="1" customWidth="1"/>
    <col min="1255" max="1255" width="15.5" bestFit="1" customWidth="1"/>
    <col min="1256" max="1256" width="13.875" bestFit="1" customWidth="1"/>
    <col min="1257" max="1257" width="17.25" bestFit="1" customWidth="1"/>
    <col min="1258" max="1258" width="11.75" bestFit="1" customWidth="1"/>
    <col min="1259" max="1259" width="15" bestFit="1" customWidth="1"/>
    <col min="1260" max="1260" width="9.75" bestFit="1" customWidth="1"/>
    <col min="1261" max="1261" width="13" bestFit="1" customWidth="1"/>
    <col min="1262" max="1262" width="26.75" bestFit="1" customWidth="1"/>
    <col min="1263" max="1263" width="30.125" bestFit="1" customWidth="1"/>
    <col min="1264" max="1264" width="27.125" bestFit="1" customWidth="1"/>
    <col min="1265" max="1265" width="30.375" bestFit="1" customWidth="1"/>
    <col min="1266" max="1266" width="14" bestFit="1" customWidth="1"/>
    <col min="1267" max="1267" width="17.375" bestFit="1" customWidth="1"/>
    <col min="1268" max="1268" width="26" bestFit="1" customWidth="1"/>
    <col min="1269" max="1269" width="29.25" bestFit="1" customWidth="1"/>
    <col min="1270" max="1270" width="24.75" bestFit="1" customWidth="1"/>
    <col min="1271" max="1271" width="28" bestFit="1" customWidth="1"/>
    <col min="1272" max="1272" width="10.875" bestFit="1" customWidth="1"/>
    <col min="1273" max="1273" width="14.125" bestFit="1" customWidth="1"/>
    <col min="1274" max="1274" width="26.5" bestFit="1" customWidth="1"/>
    <col min="1275" max="1275" width="29.875" bestFit="1" customWidth="1"/>
    <col min="1276" max="1276" width="27.875" bestFit="1" customWidth="1"/>
    <col min="1277" max="1277" width="31.125" bestFit="1" customWidth="1"/>
    <col min="1278" max="1278" width="14.5" bestFit="1" customWidth="1"/>
    <col min="1279" max="1279" width="17.875" bestFit="1" customWidth="1"/>
    <col min="1280" max="1280" width="20.5" bestFit="1" customWidth="1"/>
    <col min="1281" max="1281" width="23.75" bestFit="1" customWidth="1"/>
    <col min="1282" max="1282" width="11.625" bestFit="1" customWidth="1"/>
    <col min="1283" max="1283" width="14.875" bestFit="1" customWidth="1"/>
    <col min="1284" max="1284" width="11.875" bestFit="1" customWidth="1"/>
    <col min="1285" max="1285" width="15.125" bestFit="1" customWidth="1"/>
    <col min="1286" max="1286" width="14.125" bestFit="1" customWidth="1"/>
    <col min="1287" max="1287" width="17.5" bestFit="1" customWidth="1"/>
    <col min="1288" max="1288" width="11.5" bestFit="1" customWidth="1"/>
    <col min="1289" max="1289" width="14.75" bestFit="1" customWidth="1"/>
    <col min="1290" max="1290" width="11.75" bestFit="1" customWidth="1"/>
    <col min="1291" max="1291" width="15" bestFit="1" customWidth="1"/>
    <col min="1292" max="1292" width="23.875" bestFit="1" customWidth="1"/>
    <col min="1293" max="1293" width="27.125" bestFit="1" customWidth="1"/>
    <col min="1294" max="1294" width="14.5" bestFit="1" customWidth="1"/>
    <col min="1295" max="1295" width="17.875" bestFit="1" customWidth="1"/>
    <col min="1296" max="1296" width="15.625" bestFit="1" customWidth="1"/>
    <col min="1297" max="1297" width="18.875" bestFit="1" customWidth="1"/>
    <col min="1298" max="1298" width="27.25" bestFit="1" customWidth="1"/>
    <col min="1299" max="1299" width="30.5" bestFit="1" customWidth="1"/>
    <col min="1300" max="1300" width="18.875" bestFit="1" customWidth="1"/>
    <col min="1301" max="1301" width="22.125" bestFit="1" customWidth="1"/>
    <col min="1302" max="1302" width="26.375" bestFit="1" customWidth="1"/>
    <col min="1303" max="1303" width="29.75" bestFit="1" customWidth="1"/>
    <col min="1304" max="1304" width="23.625" bestFit="1" customWidth="1"/>
    <col min="1305" max="1305" width="26.875" bestFit="1" customWidth="1"/>
    <col min="1306" max="1306" width="23.375" bestFit="1" customWidth="1"/>
    <col min="1307" max="1307" width="26.625" bestFit="1" customWidth="1"/>
    <col min="1308" max="1308" width="13.125" bestFit="1" customWidth="1"/>
    <col min="1309" max="1309" width="16.375" bestFit="1" customWidth="1"/>
    <col min="1310" max="1310" width="10.75" bestFit="1" customWidth="1"/>
    <col min="1311" max="1311" width="14" bestFit="1" customWidth="1"/>
    <col min="1312" max="1312" width="24.75" bestFit="1" customWidth="1"/>
    <col min="1313" max="1313" width="28" bestFit="1" customWidth="1"/>
    <col min="1314" max="1314" width="23.25" bestFit="1" customWidth="1"/>
    <col min="1315" max="1315" width="26.5" bestFit="1" customWidth="1"/>
    <col min="1316" max="1316" width="26.875" bestFit="1" customWidth="1"/>
    <col min="1317" max="1317" width="30.25" bestFit="1" customWidth="1"/>
    <col min="1318" max="1318" width="19.875" bestFit="1" customWidth="1"/>
    <col min="1319" max="1319" width="23.125" bestFit="1" customWidth="1"/>
    <col min="1320" max="1320" width="11.625" bestFit="1" customWidth="1"/>
    <col min="1321" max="1321" width="14.875" bestFit="1" customWidth="1"/>
    <col min="1322" max="1322" width="15.625" bestFit="1" customWidth="1"/>
    <col min="1323" max="1323" width="18.875" bestFit="1" customWidth="1"/>
    <col min="1324" max="1324" width="10.75" bestFit="1" customWidth="1"/>
    <col min="1325" max="1325" width="14" bestFit="1" customWidth="1"/>
    <col min="1326" max="1326" width="18.5" bestFit="1" customWidth="1"/>
    <col min="1327" max="1327" width="21.875" bestFit="1" customWidth="1"/>
    <col min="1328" max="1328" width="19.5" bestFit="1" customWidth="1"/>
    <col min="1329" max="1329" width="22.75" bestFit="1" customWidth="1"/>
    <col min="1330" max="1330" width="14.5" bestFit="1" customWidth="1"/>
    <col min="1331" max="1331" width="17.875" bestFit="1" customWidth="1"/>
    <col min="1332" max="1332" width="13.5" bestFit="1" customWidth="1"/>
    <col min="1333" max="1333" width="16.75" bestFit="1" customWidth="1"/>
    <col min="1334" max="1334" width="13.75" bestFit="1" customWidth="1"/>
    <col min="1335" max="1335" width="17.125" bestFit="1" customWidth="1"/>
    <col min="1336" max="1336" width="29.75" bestFit="1" customWidth="1"/>
    <col min="1337" max="1337" width="33" bestFit="1" customWidth="1"/>
    <col min="1338" max="1338" width="30.375" bestFit="1" customWidth="1"/>
    <col min="1339" max="1339" width="33.75" bestFit="1" customWidth="1"/>
    <col min="1340" max="1340" width="21.5" bestFit="1" customWidth="1"/>
    <col min="1341" max="1341" width="24.75" bestFit="1" customWidth="1"/>
    <col min="1342" max="1342" width="15.375" bestFit="1" customWidth="1"/>
    <col min="1343" max="1343" width="18.625" bestFit="1" customWidth="1"/>
    <col min="1344" max="1344" width="14.375" bestFit="1" customWidth="1"/>
    <col min="1345" max="1345" width="17.75" bestFit="1" customWidth="1"/>
    <col min="1346" max="1346" width="11.75" bestFit="1" customWidth="1"/>
    <col min="1347" max="1347" width="15" bestFit="1" customWidth="1"/>
    <col min="1348" max="1348" width="11.375" bestFit="1" customWidth="1"/>
    <col min="1349" max="1349" width="14.625" bestFit="1" customWidth="1"/>
    <col min="1350" max="1350" width="15" bestFit="1" customWidth="1"/>
    <col min="1351" max="1351" width="18.25" bestFit="1" customWidth="1"/>
    <col min="1352" max="1352" width="13.125" bestFit="1" customWidth="1"/>
    <col min="1353" max="1353" width="16.375" bestFit="1" customWidth="1"/>
    <col min="1354" max="1354" width="25.875" bestFit="1" customWidth="1"/>
    <col min="1355" max="1355" width="29.125" bestFit="1" customWidth="1"/>
    <col min="1356" max="1356" width="16.75" bestFit="1" customWidth="1"/>
    <col min="1357" max="1357" width="20" bestFit="1" customWidth="1"/>
    <col min="1358" max="1358" width="25.5" bestFit="1" customWidth="1"/>
    <col min="1359" max="1359" width="28.75" bestFit="1" customWidth="1"/>
    <col min="1360" max="1360" width="10.25" bestFit="1" customWidth="1"/>
    <col min="1361" max="1361" width="13.5" bestFit="1" customWidth="1"/>
    <col min="1362" max="1362" width="15.25" bestFit="1" customWidth="1"/>
    <col min="1363" max="1363" width="18.5" bestFit="1" customWidth="1"/>
    <col min="1364" max="1364" width="16.125" bestFit="1" customWidth="1"/>
    <col min="1365" max="1365" width="19.375" bestFit="1" customWidth="1"/>
    <col min="1366" max="1366" width="10.25" bestFit="1" customWidth="1"/>
    <col min="1367" max="1367" width="13.5" bestFit="1" customWidth="1"/>
    <col min="1368" max="1368" width="24.125" bestFit="1" customWidth="1"/>
    <col min="1369" max="1369" width="27.375" bestFit="1" customWidth="1"/>
    <col min="1370" max="1370" width="15.375" bestFit="1" customWidth="1"/>
    <col min="1371" max="1371" width="18.625" bestFit="1" customWidth="1"/>
    <col min="1372" max="1372" width="12.625" bestFit="1" customWidth="1"/>
    <col min="1373" max="1373" width="15.875" bestFit="1" customWidth="1"/>
    <col min="1374" max="1374" width="27.25" bestFit="1" customWidth="1"/>
    <col min="1375" max="1375" width="30.5" bestFit="1" customWidth="1"/>
    <col min="1376" max="1376" width="17.75" bestFit="1" customWidth="1"/>
    <col min="1377" max="1377" width="21" bestFit="1" customWidth="1"/>
    <col min="1378" max="1378" width="15.375" bestFit="1" customWidth="1"/>
    <col min="1379" max="1379" width="18.625" bestFit="1" customWidth="1"/>
    <col min="1380" max="1380" width="16.625" bestFit="1" customWidth="1"/>
    <col min="1381" max="1381" width="19.875" bestFit="1" customWidth="1"/>
    <col min="1382" max="1382" width="25.375" bestFit="1" customWidth="1"/>
    <col min="1383" max="1383" width="28.625" bestFit="1" customWidth="1"/>
    <col min="1384" max="1384" width="16" bestFit="1" customWidth="1"/>
    <col min="1385" max="1385" width="19.25" bestFit="1" customWidth="1"/>
    <col min="1386" max="1386" width="17.5" bestFit="1" customWidth="1"/>
    <col min="1387" max="1387" width="20.75" bestFit="1" customWidth="1"/>
    <col min="1388" max="1388" width="22.125" bestFit="1" customWidth="1"/>
    <col min="1389" max="1389" width="25.5" bestFit="1" customWidth="1"/>
    <col min="1390" max="1390" width="13.75" bestFit="1" customWidth="1"/>
    <col min="1391" max="1391" width="17.125" bestFit="1" customWidth="1"/>
    <col min="1392" max="1392" width="32.875" bestFit="1" customWidth="1"/>
    <col min="1393" max="1393" width="36.125" bestFit="1" customWidth="1"/>
    <col min="1394" max="1394" width="21.875" bestFit="1" customWidth="1"/>
    <col min="1395" max="1395" width="25.125" bestFit="1" customWidth="1"/>
    <col min="1396" max="1396" width="10.25" bestFit="1" customWidth="1"/>
    <col min="1397" max="1397" width="13.5" bestFit="1" customWidth="1"/>
    <col min="1398" max="1398" width="17.125" bestFit="1" customWidth="1"/>
    <col min="1399" max="1399" width="20.375" bestFit="1" customWidth="1"/>
    <col min="1400" max="1400" width="26.25" bestFit="1" customWidth="1"/>
    <col min="1401" max="1401" width="29.625" bestFit="1" customWidth="1"/>
    <col min="1402" max="1402" width="11" bestFit="1" customWidth="1"/>
    <col min="1403" max="1403" width="14.25" bestFit="1" customWidth="1"/>
    <col min="1404" max="1404" width="12.375" bestFit="1" customWidth="1"/>
    <col min="1405" max="1405" width="15.625" bestFit="1" customWidth="1"/>
    <col min="1406" max="1406" width="21.75" bestFit="1" customWidth="1"/>
    <col min="1407" max="1407" width="25" bestFit="1" customWidth="1"/>
    <col min="1408" max="1408" width="28.875" bestFit="1" customWidth="1"/>
    <col min="1409" max="1409" width="32.125" bestFit="1" customWidth="1"/>
    <col min="1410" max="1410" width="15.125" bestFit="1" customWidth="1"/>
    <col min="1411" max="1411" width="18.375" bestFit="1" customWidth="1"/>
    <col min="1412" max="1412" width="15.25" bestFit="1" customWidth="1"/>
    <col min="1413" max="1413" width="18.5" bestFit="1" customWidth="1"/>
    <col min="1414" max="1414" width="33.875" bestFit="1" customWidth="1"/>
    <col min="1415" max="1415" width="37.125" bestFit="1" customWidth="1"/>
    <col min="1416" max="1416" width="12.875" bestFit="1" customWidth="1"/>
    <col min="1417" max="1417" width="16.125" bestFit="1" customWidth="1"/>
    <col min="1418" max="1418" width="26.125" bestFit="1" customWidth="1"/>
    <col min="1419" max="1419" width="29.5" bestFit="1" customWidth="1"/>
    <col min="1420" max="1420" width="11" bestFit="1" customWidth="1"/>
    <col min="1421" max="1421" width="14.25" bestFit="1" customWidth="1"/>
    <col min="1422" max="1422" width="15.625" bestFit="1" customWidth="1"/>
    <col min="1423" max="1423" width="18.875" bestFit="1" customWidth="1"/>
    <col min="1424" max="1424" width="17.875" bestFit="1" customWidth="1"/>
    <col min="1425" max="1425" width="21.25" bestFit="1" customWidth="1"/>
    <col min="1426" max="1426" width="15.5" bestFit="1" customWidth="1"/>
    <col min="1427" max="1427" width="18.75" bestFit="1" customWidth="1"/>
    <col min="1428" max="1428" width="17.625" bestFit="1" customWidth="1"/>
    <col min="1429" max="1429" width="20.875" bestFit="1" customWidth="1"/>
    <col min="1430" max="1430" width="15.25" bestFit="1" customWidth="1"/>
    <col min="1431" max="1431" width="18.5" bestFit="1" customWidth="1"/>
    <col min="1432" max="1432" width="28.125" bestFit="1" customWidth="1"/>
    <col min="1433" max="1433" width="31.375" bestFit="1" customWidth="1"/>
    <col min="1434" max="1435" width="16.625" bestFit="1" customWidth="1"/>
    <col min="1436" max="1436" width="19.875" bestFit="1" customWidth="1"/>
    <col min="1437" max="1437" width="31.25" bestFit="1" customWidth="1"/>
    <col min="1438" max="1438" width="34.5" bestFit="1" customWidth="1"/>
    <col min="1439" max="1439" width="15.5" bestFit="1" customWidth="1"/>
    <col min="1440" max="1440" width="18.75" bestFit="1" customWidth="1"/>
    <col min="1441" max="1441" width="11.5" bestFit="1" customWidth="1"/>
    <col min="1442" max="1442" width="14.75" bestFit="1" customWidth="1"/>
    <col min="1443" max="1443" width="24.5" bestFit="1" customWidth="1"/>
    <col min="1444" max="1444" width="27.75" bestFit="1" customWidth="1"/>
    <col min="1445" max="1445" width="15.5" bestFit="1" customWidth="1"/>
    <col min="1446" max="1446" width="18.75" bestFit="1" customWidth="1"/>
    <col min="1447" max="1447" width="14.75" bestFit="1" customWidth="1"/>
    <col min="1448" max="1448" width="18" bestFit="1" customWidth="1"/>
    <col min="1449" max="1449" width="30.625" bestFit="1" customWidth="1"/>
    <col min="1450" max="1450" width="34" bestFit="1" customWidth="1"/>
    <col min="1451" max="1451" width="28.375" bestFit="1" customWidth="1"/>
    <col min="1452" max="1452" width="31.625" bestFit="1" customWidth="1"/>
    <col min="1453" max="1453" width="30.375" bestFit="1" customWidth="1"/>
    <col min="1454" max="1454" width="33.75" bestFit="1" customWidth="1"/>
    <col min="1455" max="1455" width="27.625" bestFit="1" customWidth="1"/>
    <col min="1456" max="1456" width="30.875" bestFit="1" customWidth="1"/>
    <col min="1457" max="1457" width="17.5" bestFit="1" customWidth="1"/>
    <col min="1458" max="1458" width="20.75" bestFit="1" customWidth="1"/>
    <col min="1459" max="1459" width="18.125" bestFit="1" customWidth="1"/>
    <col min="1460" max="1460" width="21.5" bestFit="1" customWidth="1"/>
    <col min="1461" max="1461" width="20.375" bestFit="1" customWidth="1"/>
    <col min="1462" max="1462" width="23.625" bestFit="1" customWidth="1"/>
    <col min="1463" max="1463" width="20" bestFit="1" customWidth="1"/>
    <col min="1464" max="1464" width="23.25" bestFit="1" customWidth="1"/>
    <col min="1465" max="1465" width="16.375" bestFit="1" customWidth="1"/>
    <col min="1466" max="1466" width="19.625" bestFit="1" customWidth="1"/>
    <col min="1467" max="1467" width="16.25" bestFit="1" customWidth="1"/>
    <col min="1468" max="1468" width="19.5" bestFit="1" customWidth="1"/>
    <col min="1469" max="1469" width="26.375" bestFit="1" customWidth="1"/>
    <col min="1470" max="1470" width="29.75" bestFit="1" customWidth="1"/>
    <col min="1471" max="1471" width="26" bestFit="1" customWidth="1"/>
    <col min="1472" max="1472" width="29.25" bestFit="1" customWidth="1"/>
    <col min="1473" max="1473" width="17.75" bestFit="1" customWidth="1"/>
    <col min="1474" max="1474" width="21" bestFit="1" customWidth="1"/>
    <col min="1475" max="1475" width="17.5" bestFit="1" customWidth="1"/>
    <col min="1476" max="1476" width="20.75" bestFit="1" customWidth="1"/>
    <col min="1477" max="1477" width="12.125" bestFit="1" customWidth="1"/>
    <col min="1478" max="1478" width="15.375" bestFit="1" customWidth="1"/>
    <col min="1479" max="1479" width="27.5" bestFit="1" customWidth="1"/>
    <col min="1480" max="1480" width="30.75" bestFit="1" customWidth="1"/>
    <col min="1481" max="1481" width="14.75" bestFit="1" customWidth="1"/>
    <col min="1482" max="1482" width="18" bestFit="1" customWidth="1"/>
    <col min="1483" max="1483" width="12" bestFit="1" customWidth="1"/>
    <col min="1484" max="1484" width="15.25" bestFit="1" customWidth="1"/>
    <col min="1485" max="1485" width="11.25" bestFit="1" customWidth="1"/>
    <col min="1486" max="1486" width="14.5" bestFit="1" customWidth="1"/>
    <col min="1487" max="1487" width="12.25" bestFit="1" customWidth="1"/>
    <col min="1488" max="1488" width="15.5" bestFit="1" customWidth="1"/>
    <col min="1489" max="1489" width="21.625" bestFit="1" customWidth="1"/>
    <col min="1490" max="1490" width="24.875" bestFit="1" customWidth="1"/>
    <col min="1491" max="1491" width="13.125" bestFit="1" customWidth="1"/>
    <col min="1492" max="1492" width="16.375" bestFit="1" customWidth="1"/>
    <col min="1493" max="1493" width="13.625" bestFit="1" customWidth="1"/>
    <col min="1494" max="1494" width="16.875" bestFit="1" customWidth="1"/>
    <col min="1495" max="1495" width="9.375" bestFit="1" customWidth="1"/>
    <col min="1496" max="1496" width="12.5" bestFit="1" customWidth="1"/>
    <col min="1497" max="1497" width="24.875" bestFit="1" customWidth="1"/>
    <col min="1498" max="1498" width="28.125" bestFit="1" customWidth="1"/>
    <col min="1499" max="1499" width="19.75" bestFit="1" customWidth="1"/>
    <col min="1500" max="1500" width="23" bestFit="1" customWidth="1"/>
    <col min="1501" max="1501" width="13.625" bestFit="1" customWidth="1"/>
    <col min="1502" max="1502" width="16.875" bestFit="1" customWidth="1"/>
    <col min="1503" max="1503" width="16.125" bestFit="1" customWidth="1"/>
    <col min="1504" max="1504" width="19.375" bestFit="1" customWidth="1"/>
    <col min="1505" max="1505" width="21.875" bestFit="1" customWidth="1"/>
    <col min="1506" max="1506" width="25.125" bestFit="1" customWidth="1"/>
    <col min="1507" max="1507" width="15.875" bestFit="1" customWidth="1"/>
    <col min="1508" max="1508" width="19.125" bestFit="1" customWidth="1"/>
    <col min="1509" max="1509" width="14.375" bestFit="1" customWidth="1"/>
    <col min="1510" max="1510" width="17.75" bestFit="1" customWidth="1"/>
    <col min="1511" max="1511" width="12.75" bestFit="1" customWidth="1"/>
    <col min="1512" max="1512" width="16" bestFit="1" customWidth="1"/>
    <col min="1513" max="1513" width="12.75" bestFit="1" customWidth="1"/>
    <col min="1514" max="1514" width="16" bestFit="1" customWidth="1"/>
    <col min="1515" max="1515" width="26.625" bestFit="1" customWidth="1"/>
    <col min="1516" max="1516" width="30" bestFit="1" customWidth="1"/>
    <col min="1517" max="1517" width="25.5" bestFit="1" customWidth="1"/>
    <col min="1518" max="1518" width="28.75" bestFit="1" customWidth="1"/>
    <col min="1519" max="1519" width="17" bestFit="1" customWidth="1"/>
    <col min="1520" max="1520" width="20.25" bestFit="1" customWidth="1"/>
    <col min="1521" max="1521" width="16.875" bestFit="1" customWidth="1"/>
    <col min="1522" max="1522" width="20.125" bestFit="1" customWidth="1"/>
    <col min="1523" max="1523" width="12.625" bestFit="1" customWidth="1"/>
    <col min="1524" max="1524" width="15.875" bestFit="1" customWidth="1"/>
    <col min="1525" max="1525" width="27.625" bestFit="1" customWidth="1"/>
    <col min="1526" max="1526" width="30.875" bestFit="1" customWidth="1"/>
    <col min="1527" max="1527" width="14.375" bestFit="1" customWidth="1"/>
    <col min="1528" max="1528" width="17.75" bestFit="1" customWidth="1"/>
    <col min="1529" max="1529" width="16.5" bestFit="1" customWidth="1"/>
    <col min="1530" max="1530" width="19.75" bestFit="1" customWidth="1"/>
    <col min="1531" max="1531" width="17" bestFit="1" customWidth="1"/>
    <col min="1532" max="1532" width="20.25" bestFit="1" customWidth="1"/>
    <col min="1533" max="1533" width="16.5" bestFit="1" customWidth="1"/>
    <col min="1534" max="1534" width="19.75" bestFit="1" customWidth="1"/>
    <col min="1535" max="1535" width="14.25" bestFit="1" customWidth="1"/>
    <col min="1536" max="1536" width="17.625" bestFit="1" customWidth="1"/>
    <col min="1537" max="1537" width="21.625" bestFit="1" customWidth="1"/>
    <col min="1538" max="1538" width="24.875" bestFit="1" customWidth="1"/>
    <col min="1539" max="1539" width="26.25" bestFit="1" customWidth="1"/>
    <col min="1540" max="1540" width="29.625" bestFit="1" customWidth="1"/>
    <col min="1541" max="1541" width="26.875" bestFit="1" customWidth="1"/>
    <col min="1542" max="1542" width="30.25" bestFit="1" customWidth="1"/>
    <col min="1543" max="1543" width="14.375" bestFit="1" customWidth="1"/>
    <col min="1544" max="1544" width="17.75" bestFit="1" customWidth="1"/>
    <col min="1545" max="1545" width="16.5" bestFit="1" customWidth="1"/>
    <col min="1546" max="1546" width="19.75" bestFit="1" customWidth="1"/>
    <col min="1547" max="1547" width="13.75" bestFit="1" customWidth="1"/>
    <col min="1548" max="1548" width="17.125" bestFit="1" customWidth="1"/>
    <col min="1549" max="1549" width="28" bestFit="1" customWidth="1"/>
    <col min="1550" max="1550" width="31.25" bestFit="1" customWidth="1"/>
    <col min="1551" max="1551" width="16.125" bestFit="1" customWidth="1"/>
    <col min="1552" max="1552" width="19.375" bestFit="1" customWidth="1"/>
    <col min="1553" max="1553" width="17.875" bestFit="1" customWidth="1"/>
    <col min="1554" max="1554" width="21.25" bestFit="1" customWidth="1"/>
    <col min="1555" max="1555" width="14.75" bestFit="1" customWidth="1"/>
    <col min="1556" max="1556" width="18" bestFit="1" customWidth="1"/>
    <col min="1557" max="1557" width="11.75" bestFit="1" customWidth="1"/>
    <col min="1558" max="1558" width="15" bestFit="1" customWidth="1"/>
    <col min="1559" max="1559" width="24.5" bestFit="1" customWidth="1"/>
    <col min="1560" max="1560" width="27.75" bestFit="1" customWidth="1"/>
    <col min="1561" max="1561" width="26.25" bestFit="1" customWidth="1"/>
    <col min="1562" max="1562" width="29.625" bestFit="1" customWidth="1"/>
    <col min="1563" max="1563" width="29.375" bestFit="1" customWidth="1"/>
    <col min="1564" max="1564" width="32.625" bestFit="1" customWidth="1"/>
    <col min="1565" max="1565" width="15.25" bestFit="1" customWidth="1"/>
    <col min="1566" max="1566" width="18.5" bestFit="1" customWidth="1"/>
    <col min="1567" max="1567" width="13.5" bestFit="1" customWidth="1"/>
    <col min="1568" max="1568" width="16.75" bestFit="1" customWidth="1"/>
    <col min="1569" max="1569" width="15.875" bestFit="1" customWidth="1"/>
    <col min="1570" max="1570" width="19.125" bestFit="1" customWidth="1"/>
    <col min="1571" max="1571" width="10.5" bestFit="1" customWidth="1"/>
    <col min="1572" max="1572" width="13.75" bestFit="1" customWidth="1"/>
    <col min="1573" max="1573" width="27.75" bestFit="1" customWidth="1"/>
    <col min="1574" max="1574" width="31" bestFit="1" customWidth="1"/>
    <col min="1575" max="1575" width="24.25" bestFit="1" customWidth="1"/>
    <col min="1576" max="1576" width="27.5" bestFit="1" customWidth="1"/>
    <col min="1577" max="1577" width="14.375" bestFit="1" customWidth="1"/>
    <col min="1578" max="1578" width="17.75" bestFit="1" customWidth="1"/>
    <col min="1579" max="1579" width="19" bestFit="1" customWidth="1"/>
    <col min="1580" max="1580" width="22.25" bestFit="1" customWidth="1"/>
    <col min="1581" max="1581" width="18.875" bestFit="1" customWidth="1"/>
    <col min="1582" max="1582" width="22.125" bestFit="1" customWidth="1"/>
    <col min="1583" max="1583" width="11.75" bestFit="1" customWidth="1"/>
    <col min="1584" max="1584" width="15" bestFit="1" customWidth="1"/>
    <col min="1585" max="1585" width="14" bestFit="1" customWidth="1"/>
    <col min="1586" max="1586" width="17.375" bestFit="1" customWidth="1"/>
    <col min="1587" max="1587" width="12.625" bestFit="1" customWidth="1"/>
    <col min="1588" max="1588" width="15.875" bestFit="1" customWidth="1"/>
    <col min="1589" max="1589" width="14.5" bestFit="1" customWidth="1"/>
    <col min="1590" max="1590" width="17.875" bestFit="1" customWidth="1"/>
    <col min="1591" max="1591" width="16" bestFit="1" customWidth="1"/>
    <col min="1592" max="1592" width="19.25" bestFit="1" customWidth="1"/>
    <col min="1593" max="1593" width="13.5" bestFit="1" customWidth="1"/>
    <col min="1594" max="1594" width="16.75" bestFit="1" customWidth="1"/>
    <col min="1595" max="1595" width="23.375" bestFit="1" customWidth="1"/>
    <col min="1596" max="1596" width="26.625" bestFit="1" customWidth="1"/>
    <col min="1597" max="1597" width="26.25" bestFit="1" customWidth="1"/>
    <col min="1598" max="1598" width="29.625" bestFit="1" customWidth="1"/>
    <col min="1599" max="1599" width="22.125" bestFit="1" customWidth="1"/>
    <col min="1600" max="1600" width="25.5" bestFit="1" customWidth="1"/>
    <col min="1601" max="1601" width="25.125" bestFit="1" customWidth="1"/>
    <col min="1602" max="1602" width="28.375" bestFit="1" customWidth="1"/>
    <col min="1603" max="1603" width="26.25" bestFit="1" customWidth="1"/>
    <col min="1604" max="1604" width="29.625" bestFit="1" customWidth="1"/>
    <col min="1605" max="1605" width="24.5" bestFit="1" customWidth="1"/>
    <col min="1606" max="1606" width="27.75" bestFit="1" customWidth="1"/>
    <col min="1607" max="1607" width="13.875" bestFit="1" customWidth="1"/>
    <col min="1608" max="1608" width="17.25" bestFit="1" customWidth="1"/>
    <col min="1609" max="1609" width="15.875" bestFit="1" customWidth="1"/>
    <col min="1610" max="1610" width="19.125" bestFit="1" customWidth="1"/>
    <col min="1611" max="1611" width="12" bestFit="1" customWidth="1"/>
    <col min="1612" max="1612" width="15.25" bestFit="1" customWidth="1"/>
    <col min="1613" max="1613" width="11" bestFit="1" customWidth="1"/>
    <col min="1614" max="1614" width="14.25" bestFit="1" customWidth="1"/>
    <col min="1615" max="1615" width="14.375" bestFit="1" customWidth="1"/>
    <col min="1616" max="1616" width="17.75" bestFit="1" customWidth="1"/>
    <col min="1617" max="1617" width="12.875" bestFit="1" customWidth="1"/>
    <col min="1618" max="1618" width="16.125" bestFit="1" customWidth="1"/>
    <col min="1619" max="1619" width="15.875" bestFit="1" customWidth="1"/>
    <col min="1620" max="1620" width="19.125" bestFit="1" customWidth="1"/>
    <col min="1621" max="1621" width="13.25" bestFit="1" customWidth="1"/>
    <col min="1622" max="1622" width="16.5" bestFit="1" customWidth="1"/>
    <col min="1623" max="1623" width="14.5" bestFit="1" customWidth="1"/>
    <col min="1624" max="1624" width="17.875" bestFit="1" customWidth="1"/>
    <col min="1625" max="1625" width="15" bestFit="1" customWidth="1"/>
    <col min="1626" max="1626" width="18.25" bestFit="1" customWidth="1"/>
    <col min="1627" max="1627" width="14" bestFit="1" customWidth="1"/>
    <col min="1628" max="1628" width="17.375" bestFit="1" customWidth="1"/>
    <col min="1629" max="1629" width="13.875" bestFit="1" customWidth="1"/>
    <col min="1630" max="1630" width="17.25" bestFit="1" customWidth="1"/>
    <col min="1631" max="1631" width="12" bestFit="1" customWidth="1"/>
    <col min="1632" max="1632" width="15.25" bestFit="1" customWidth="1"/>
    <col min="1633" max="1633" width="15.375" bestFit="1" customWidth="1"/>
    <col min="1634" max="1634" width="18.625" bestFit="1" customWidth="1"/>
    <col min="1635" max="1635" width="13.25" bestFit="1" customWidth="1"/>
    <col min="1636" max="1636" width="16.5" bestFit="1" customWidth="1"/>
    <col min="1637" max="1637" width="13.875" bestFit="1" customWidth="1"/>
    <col min="1638" max="1638" width="17.25" bestFit="1" customWidth="1"/>
    <col min="1639" max="1639" width="15.125" bestFit="1" customWidth="1"/>
    <col min="1640" max="1640" width="18.375" bestFit="1" customWidth="1"/>
    <col min="1641" max="1641" width="13.75" bestFit="1" customWidth="1"/>
    <col min="1642" max="1642" width="17.125" bestFit="1" customWidth="1"/>
    <col min="1643" max="1643" width="9.875" bestFit="1" customWidth="1"/>
    <col min="1644" max="1644" width="13.125" bestFit="1" customWidth="1"/>
    <col min="1645" max="1645" width="14.875" bestFit="1" customWidth="1"/>
    <col min="1646" max="1646" width="18.125" bestFit="1" customWidth="1"/>
    <col min="1647" max="1647" width="13.25" bestFit="1" customWidth="1"/>
    <col min="1648" max="1648" width="16.5" bestFit="1" customWidth="1"/>
    <col min="1649" max="1649" width="25" bestFit="1" customWidth="1"/>
    <col min="1650" max="1650" width="28.25" bestFit="1" customWidth="1"/>
    <col min="1651" max="1651" width="14.875" bestFit="1" customWidth="1"/>
    <col min="1652" max="1652" width="18.125" bestFit="1" customWidth="1"/>
    <col min="1653" max="1653" width="16" bestFit="1" customWidth="1"/>
    <col min="1654" max="1654" width="19.25" bestFit="1" customWidth="1"/>
    <col min="1655" max="1655" width="27.25" bestFit="1" customWidth="1"/>
    <col min="1656" max="1656" width="30.5" bestFit="1" customWidth="1"/>
    <col min="1657" max="1657" width="27.625" bestFit="1" customWidth="1"/>
    <col min="1658" max="1658" width="30.875" bestFit="1" customWidth="1"/>
    <col min="1659" max="1659" width="12.25" bestFit="1" customWidth="1"/>
    <col min="1660" max="1660" width="15.5" bestFit="1" customWidth="1"/>
    <col min="1661" max="1661" width="15.125" bestFit="1" customWidth="1"/>
    <col min="1662" max="1662" width="18.375" bestFit="1" customWidth="1"/>
    <col min="1663" max="1663" width="21.375" bestFit="1" customWidth="1"/>
    <col min="1664" max="1664" width="24.625" bestFit="1" customWidth="1"/>
    <col min="1665" max="1665" width="17.75" bestFit="1" customWidth="1"/>
    <col min="1666" max="1666" width="21" bestFit="1" customWidth="1"/>
    <col min="1667" max="1667" width="12.375" bestFit="1" customWidth="1"/>
    <col min="1668" max="1668" width="15.625" bestFit="1" customWidth="1"/>
    <col min="1669" max="1670" width="12.625" bestFit="1" customWidth="1"/>
    <col min="1671" max="1671" width="15.875" bestFit="1" customWidth="1"/>
    <col min="1672" max="1672" width="17.5" bestFit="1" customWidth="1"/>
    <col min="1673" max="1673" width="20.75" bestFit="1" customWidth="1"/>
    <col min="1674" max="1674" width="11.125" bestFit="1" customWidth="1"/>
    <col min="1675" max="1675" width="14.375" bestFit="1" customWidth="1"/>
    <col min="1676" max="1676" width="14.25" bestFit="1" customWidth="1"/>
    <col min="1677" max="1677" width="17.625" bestFit="1" customWidth="1"/>
    <col min="1678" max="1678" width="17.25" bestFit="1" customWidth="1"/>
    <col min="1679" max="1679" width="20.5" bestFit="1" customWidth="1"/>
    <col min="1680" max="1680" width="15.375" bestFit="1" customWidth="1"/>
    <col min="1681" max="1681" width="18.625" bestFit="1" customWidth="1"/>
    <col min="1682" max="1682" width="24.75" bestFit="1" customWidth="1"/>
    <col min="1683" max="1683" width="28" bestFit="1" customWidth="1"/>
    <col min="1684" max="1684" width="14" bestFit="1" customWidth="1"/>
    <col min="1685" max="1685" width="17.375" bestFit="1" customWidth="1"/>
    <col min="1686" max="1686" width="27.75" bestFit="1" customWidth="1"/>
    <col min="1687" max="1687" width="31" bestFit="1" customWidth="1"/>
    <col min="1688" max="1688" width="12" bestFit="1" customWidth="1"/>
    <col min="1689" max="1689" width="15.25" bestFit="1" customWidth="1"/>
    <col min="1690" max="1690" width="26" bestFit="1" customWidth="1"/>
    <col min="1691" max="1691" width="29.25" bestFit="1" customWidth="1"/>
    <col min="1692" max="1692" width="26.625" bestFit="1" customWidth="1"/>
    <col min="1693" max="1693" width="30" bestFit="1" customWidth="1"/>
    <col min="1694" max="1694" width="23.5" bestFit="1" customWidth="1"/>
    <col min="1695" max="1695" width="26.75" bestFit="1" customWidth="1"/>
    <col min="1696" max="1696" width="26.375" bestFit="1" customWidth="1"/>
    <col min="1697" max="1697" width="29.75" bestFit="1" customWidth="1"/>
    <col min="1698" max="1698" width="20.75" bestFit="1" customWidth="1"/>
    <col min="1699" max="1699" width="24" bestFit="1" customWidth="1"/>
    <col min="1700" max="1700" width="11" bestFit="1" customWidth="1"/>
    <col min="1701" max="1701" width="14.25" bestFit="1" customWidth="1"/>
    <col min="1702" max="1703" width="11.5" bestFit="1" customWidth="1"/>
    <col min="1704" max="1704" width="14.75" bestFit="1" customWidth="1"/>
    <col min="1705" max="1705" width="27.5" bestFit="1" customWidth="1"/>
    <col min="1706" max="1706" width="30.75" bestFit="1" customWidth="1"/>
    <col min="1707" max="1707" width="29.875" bestFit="1" customWidth="1"/>
    <col min="1708" max="1708" width="33.125" bestFit="1" customWidth="1"/>
    <col min="1709" max="1709" width="26.125" bestFit="1" customWidth="1"/>
    <col min="1710" max="1710" width="29.5" bestFit="1" customWidth="1"/>
    <col min="1711" max="1711" width="24.25" bestFit="1" customWidth="1"/>
    <col min="1712" max="1712" width="27.5" bestFit="1" customWidth="1"/>
    <col min="1713" max="1713" width="13.375" bestFit="1" customWidth="1"/>
    <col min="1714" max="1714" width="16.625" bestFit="1" customWidth="1"/>
    <col min="1715" max="1715" width="13.625" bestFit="1" customWidth="1"/>
    <col min="1716" max="1716" width="16.875" bestFit="1" customWidth="1"/>
    <col min="1717" max="1717" width="17.625" bestFit="1" customWidth="1"/>
    <col min="1718" max="1718" width="20.875" bestFit="1" customWidth="1"/>
    <col min="1719" max="1719" width="12.5" bestFit="1" customWidth="1"/>
    <col min="1720" max="1720" width="15.75" bestFit="1" customWidth="1"/>
    <col min="1721" max="1721" width="26.25" bestFit="1" customWidth="1"/>
    <col min="1722" max="1722" width="29.625" bestFit="1" customWidth="1"/>
    <col min="1723" max="1723" width="27.375" bestFit="1" customWidth="1"/>
    <col min="1724" max="1724" width="30.625" bestFit="1" customWidth="1"/>
    <col min="1725" max="1725" width="14.875" bestFit="1" customWidth="1"/>
    <col min="1726" max="1726" width="18.125" bestFit="1" customWidth="1"/>
    <col min="1727" max="1727" width="17.75" bestFit="1" customWidth="1"/>
    <col min="1728" max="1728" width="21" bestFit="1" customWidth="1"/>
    <col min="1729" max="1729" width="15" bestFit="1" customWidth="1"/>
    <col min="1730" max="1730" width="18.25" bestFit="1" customWidth="1"/>
    <col min="1731" max="1731" width="17" bestFit="1" customWidth="1"/>
    <col min="1732" max="1732" width="20.25" bestFit="1" customWidth="1"/>
    <col min="1733" max="1733" width="19.375" bestFit="1" customWidth="1"/>
    <col min="1734" max="1734" width="22.625" bestFit="1" customWidth="1"/>
    <col min="1735" max="1735" width="25.125" bestFit="1" customWidth="1"/>
    <col min="1736" max="1736" width="28.375" bestFit="1" customWidth="1"/>
    <col min="1737" max="1737" width="14.75" bestFit="1" customWidth="1"/>
    <col min="1738" max="1738" width="18" bestFit="1" customWidth="1"/>
    <col min="1739" max="1739" width="9.75" bestFit="1" customWidth="1"/>
    <col min="1740" max="1740" width="13" bestFit="1" customWidth="1"/>
    <col min="1741" max="1741" width="23.25" bestFit="1" customWidth="1"/>
    <col min="1742" max="1742" width="26.5" bestFit="1" customWidth="1"/>
    <col min="1743" max="1743" width="21.875" bestFit="1" customWidth="1"/>
    <col min="1744" max="1744" width="25.125" bestFit="1" customWidth="1"/>
    <col min="1745" max="1745" width="27.25" bestFit="1" customWidth="1"/>
    <col min="1746" max="1746" width="30.5" bestFit="1" customWidth="1"/>
    <col min="1747" max="1747" width="24.75" bestFit="1" customWidth="1"/>
    <col min="1748" max="1748" width="28" bestFit="1" customWidth="1"/>
    <col min="1749" max="1749" width="24.875" bestFit="1" customWidth="1"/>
    <col min="1750" max="1750" width="28.125" bestFit="1" customWidth="1"/>
    <col min="1751" max="1751" width="24.375" bestFit="1" customWidth="1"/>
    <col min="1752" max="1752" width="27.625" bestFit="1" customWidth="1"/>
    <col min="1753" max="1753" width="24.875" bestFit="1" customWidth="1"/>
    <col min="1754" max="1754" width="28.125" bestFit="1" customWidth="1"/>
    <col min="1755" max="1755" width="13.5" bestFit="1" customWidth="1"/>
    <col min="1756" max="1756" width="16.75" bestFit="1" customWidth="1"/>
    <col min="1757" max="1757" width="14.5" bestFit="1" customWidth="1"/>
    <col min="1758" max="1758" width="17.875" bestFit="1" customWidth="1"/>
    <col min="1759" max="1759" width="28.125" bestFit="1" customWidth="1"/>
    <col min="1760" max="1760" width="31.375" bestFit="1" customWidth="1"/>
    <col min="1761" max="1761" width="11.375" bestFit="1" customWidth="1"/>
    <col min="1762" max="1762" width="14.625" bestFit="1" customWidth="1"/>
    <col min="1763" max="1763" width="26.5" bestFit="1" customWidth="1"/>
    <col min="1764" max="1764" width="29.875" bestFit="1" customWidth="1"/>
    <col min="1765" max="1765" width="13.25" bestFit="1" customWidth="1"/>
    <col min="1766" max="1766" width="16.5" bestFit="1" customWidth="1"/>
    <col min="1767" max="1767" width="30.75" bestFit="1" customWidth="1"/>
    <col min="1768" max="1768" width="34.125" bestFit="1" customWidth="1"/>
    <col min="1769" max="1769" width="16.75" bestFit="1" customWidth="1"/>
    <col min="1770" max="1770" width="20" bestFit="1" customWidth="1"/>
    <col min="1771" max="1771" width="14" bestFit="1" customWidth="1"/>
    <col min="1772" max="1772" width="17.375" bestFit="1" customWidth="1"/>
    <col min="1773" max="1773" width="24.875" bestFit="1" customWidth="1"/>
    <col min="1774" max="1774" width="28.125" bestFit="1" customWidth="1"/>
    <col min="1775" max="1775" width="11.875" bestFit="1" customWidth="1"/>
    <col min="1776" max="1776" width="15.125" bestFit="1" customWidth="1"/>
    <col min="1777" max="1777" width="12.5" bestFit="1" customWidth="1"/>
    <col min="1778" max="1778" width="15.75" bestFit="1" customWidth="1"/>
    <col min="1779" max="1779" width="26.125" bestFit="1" customWidth="1"/>
    <col min="1780" max="1780" width="29.5" bestFit="1" customWidth="1"/>
    <col min="1781" max="1781" width="24.875" bestFit="1" customWidth="1"/>
    <col min="1782" max="1782" width="28.125" bestFit="1" customWidth="1"/>
    <col min="1783" max="1783" width="12.625" bestFit="1" customWidth="1"/>
    <col min="1784" max="1784" width="15.875" bestFit="1" customWidth="1"/>
    <col min="1785" max="1785" width="22.375" bestFit="1" customWidth="1"/>
    <col min="1786" max="1786" width="25.75" bestFit="1" customWidth="1"/>
    <col min="1787" max="1787" width="25" bestFit="1" customWidth="1"/>
    <col min="1788" max="1788" width="28.25" bestFit="1" customWidth="1"/>
    <col min="1789" max="1789" width="32.875" bestFit="1" customWidth="1"/>
    <col min="1790" max="1790" width="36.125" bestFit="1" customWidth="1"/>
    <col min="1791" max="1791" width="12.625" bestFit="1" customWidth="1"/>
    <col min="1792" max="1792" width="15.875" bestFit="1" customWidth="1"/>
    <col min="1793" max="1793" width="12" bestFit="1" customWidth="1"/>
    <col min="1794" max="1794" width="15.25" bestFit="1" customWidth="1"/>
    <col min="1795" max="1795" width="27.625" bestFit="1" customWidth="1"/>
    <col min="1796" max="1796" width="30.875" bestFit="1" customWidth="1"/>
    <col min="1797" max="1797" width="27.25" bestFit="1" customWidth="1"/>
    <col min="1798" max="1798" width="30.5" bestFit="1" customWidth="1"/>
    <col min="1799" max="1799" width="14.875" bestFit="1" customWidth="1"/>
    <col min="1800" max="1800" width="18.125" bestFit="1" customWidth="1"/>
    <col min="1801" max="1801" width="12.625" bestFit="1" customWidth="1"/>
    <col min="1802" max="1802" width="15.875" bestFit="1" customWidth="1"/>
    <col min="1803" max="1803" width="13.625" bestFit="1" customWidth="1"/>
    <col min="1804" max="1804" width="16.875" bestFit="1" customWidth="1"/>
    <col min="1805" max="1805" width="11.5" bestFit="1" customWidth="1"/>
    <col min="1806" max="1806" width="14.75" bestFit="1" customWidth="1"/>
    <col min="1807" max="1807" width="15.25" bestFit="1" customWidth="1"/>
    <col min="1808" max="1808" width="18.5" bestFit="1" customWidth="1"/>
    <col min="1809" max="1809" width="24.125" bestFit="1" customWidth="1"/>
    <col min="1810" max="1810" width="27.375" bestFit="1" customWidth="1"/>
    <col min="1811" max="1811" width="26" bestFit="1" customWidth="1"/>
    <col min="1812" max="1812" width="29.25" bestFit="1" customWidth="1"/>
    <col min="1813" max="1813" width="21.125" bestFit="1" customWidth="1"/>
    <col min="1814" max="1814" width="24.375" bestFit="1" customWidth="1"/>
    <col min="1815" max="1815" width="16.875" bestFit="1" customWidth="1"/>
    <col min="1816" max="1816" width="20.125" bestFit="1" customWidth="1"/>
    <col min="1817" max="1817" width="10.875" bestFit="1" customWidth="1"/>
    <col min="1818" max="1818" width="14.125" bestFit="1" customWidth="1"/>
    <col min="1819" max="1819" width="24.75" bestFit="1" customWidth="1"/>
    <col min="1820" max="1820" width="28" bestFit="1" customWidth="1"/>
    <col min="1821" max="1821" width="12.125" bestFit="1" customWidth="1"/>
    <col min="1822" max="1822" width="15.375" bestFit="1" customWidth="1"/>
    <col min="1823" max="1823" width="12.375" bestFit="1" customWidth="1"/>
    <col min="1824" max="1824" width="15.625" bestFit="1" customWidth="1"/>
    <col min="1825" max="1825" width="17.125" bestFit="1" customWidth="1"/>
    <col min="1826" max="1826" width="20.375" bestFit="1" customWidth="1"/>
    <col min="1827" max="1827" width="17.125" bestFit="1" customWidth="1"/>
    <col min="1828" max="1828" width="20.375" bestFit="1" customWidth="1"/>
    <col min="1829" max="1829" width="12.875" bestFit="1" customWidth="1"/>
    <col min="1830" max="1830" width="16.125" bestFit="1" customWidth="1"/>
    <col min="1831" max="1831" width="16.75" bestFit="1" customWidth="1"/>
    <col min="1832" max="1832" width="20" bestFit="1" customWidth="1"/>
    <col min="1833" max="1833" width="13.625" bestFit="1" customWidth="1"/>
    <col min="1834" max="1834" width="16.875" bestFit="1" customWidth="1"/>
    <col min="1835" max="1835" width="12.5" bestFit="1" customWidth="1"/>
    <col min="1836" max="1836" width="15.75" bestFit="1" customWidth="1"/>
    <col min="1837" max="1837" width="17.5" bestFit="1" customWidth="1"/>
    <col min="1838" max="1838" width="20.75" bestFit="1" customWidth="1"/>
    <col min="1839" max="1839" width="13.625" bestFit="1" customWidth="1"/>
    <col min="1840" max="1840" width="16.875" bestFit="1" customWidth="1"/>
    <col min="1841" max="1841" width="13.375" bestFit="1" customWidth="1"/>
    <col min="1842" max="1842" width="16.625" bestFit="1" customWidth="1"/>
    <col min="1843" max="1843" width="11.375" bestFit="1" customWidth="1"/>
    <col min="1844" max="1844" width="14.625" bestFit="1" customWidth="1"/>
    <col min="1845" max="1845" width="11" bestFit="1" customWidth="1"/>
    <col min="1846" max="1846" width="14.25" bestFit="1" customWidth="1"/>
    <col min="1847" max="1847" width="15.625" bestFit="1" customWidth="1"/>
    <col min="1848" max="1848" width="18.875" bestFit="1" customWidth="1"/>
    <col min="1849" max="1849" width="14.25" bestFit="1" customWidth="1"/>
    <col min="1850" max="1850" width="17.625" bestFit="1" customWidth="1"/>
    <col min="1851" max="1851" width="29.25" bestFit="1" customWidth="1"/>
    <col min="1852" max="1852" width="32.5" bestFit="1" customWidth="1"/>
    <col min="1853" max="1854" width="11.125" bestFit="1" customWidth="1"/>
    <col min="1855" max="1855" width="14.375" bestFit="1" customWidth="1"/>
    <col min="1856" max="1856" width="25.125" bestFit="1" customWidth="1"/>
    <col min="1857" max="1857" width="28.375" bestFit="1" customWidth="1"/>
    <col min="1858" max="1858" width="24.75" bestFit="1" customWidth="1"/>
    <col min="1859" max="1859" width="28" bestFit="1" customWidth="1"/>
    <col min="1860" max="1860" width="29.125" bestFit="1" customWidth="1"/>
    <col min="1861" max="1861" width="32.375" bestFit="1" customWidth="1"/>
    <col min="1862" max="1862" width="32.125" bestFit="1" customWidth="1"/>
    <col min="1863" max="1863" width="35.375" bestFit="1" customWidth="1"/>
    <col min="1864" max="1864" width="24.625" bestFit="1" customWidth="1"/>
    <col min="1865" max="1865" width="27.875" bestFit="1" customWidth="1"/>
    <col min="1866" max="1866" width="27.25" bestFit="1" customWidth="1"/>
    <col min="1867" max="1867" width="30.5" bestFit="1" customWidth="1"/>
    <col min="1868" max="1868" width="14.375" bestFit="1" customWidth="1"/>
    <col min="1869" max="1869" width="17.75" bestFit="1" customWidth="1"/>
    <col min="1870" max="1870" width="15" bestFit="1" customWidth="1"/>
    <col min="1871" max="1871" width="18.25" bestFit="1" customWidth="1"/>
    <col min="1872" max="1872" width="12.625" bestFit="1" customWidth="1"/>
    <col min="1873" max="1873" width="15.875" bestFit="1" customWidth="1"/>
    <col min="1874" max="1875" width="18.25" bestFit="1" customWidth="1"/>
    <col min="1876" max="1876" width="21.625" bestFit="1" customWidth="1"/>
    <col min="1877" max="1877" width="12.875" bestFit="1" customWidth="1"/>
    <col min="1878" max="1878" width="16.125" bestFit="1" customWidth="1"/>
    <col min="1879" max="1879" width="13.125" bestFit="1" customWidth="1"/>
    <col min="1880" max="1880" width="16.375" bestFit="1" customWidth="1"/>
    <col min="1881" max="1881" width="28.375" bestFit="1" customWidth="1"/>
    <col min="1882" max="1882" width="31.625" bestFit="1" customWidth="1"/>
    <col min="1883" max="1883" width="30.5" bestFit="1" customWidth="1"/>
    <col min="1884" max="1884" width="33.875" bestFit="1" customWidth="1"/>
    <col min="1885" max="1885" width="26.875" bestFit="1" customWidth="1"/>
    <col min="1886" max="1886" width="30.25" bestFit="1" customWidth="1"/>
    <col min="1887" max="1887" width="27.375" bestFit="1" customWidth="1"/>
    <col min="1888" max="1888" width="30.625" bestFit="1" customWidth="1"/>
    <col min="1889" max="1889" width="26.5" bestFit="1" customWidth="1"/>
    <col min="1890" max="1890" width="29.875" bestFit="1" customWidth="1"/>
    <col min="1891" max="1891" width="25.375" bestFit="1" customWidth="1"/>
    <col min="1892" max="1892" width="28.625" bestFit="1" customWidth="1"/>
    <col min="1893" max="1893" width="15.25" bestFit="1" customWidth="1"/>
    <col min="1894" max="1894" width="18.5" bestFit="1" customWidth="1"/>
    <col min="1895" max="1895" width="17.375" bestFit="1" customWidth="1"/>
    <col min="1896" max="1896" width="20.625" bestFit="1" customWidth="1"/>
    <col min="1897" max="1897" width="16.375" bestFit="1" customWidth="1"/>
    <col min="1898" max="1898" width="19.625" bestFit="1" customWidth="1"/>
    <col min="1899" max="1899" width="15.875" bestFit="1" customWidth="1"/>
    <col min="1900" max="1900" width="19.125" bestFit="1" customWidth="1"/>
    <col min="1901" max="1901" width="15.625" bestFit="1" customWidth="1"/>
    <col min="1902" max="1902" width="18.875" bestFit="1" customWidth="1"/>
    <col min="1903" max="1903" width="16.875" bestFit="1" customWidth="1"/>
    <col min="1904" max="1904" width="20.125" bestFit="1" customWidth="1"/>
    <col min="1905" max="1905" width="14.375" bestFit="1" customWidth="1"/>
    <col min="1906" max="1906" width="17.75" bestFit="1" customWidth="1"/>
    <col min="1907" max="1907" width="11.75" bestFit="1" customWidth="1"/>
    <col min="1908" max="1908" width="15" bestFit="1" customWidth="1"/>
    <col min="1909" max="1909" width="24.25" bestFit="1" customWidth="1"/>
    <col min="1910" max="1910" width="27.5" bestFit="1" customWidth="1"/>
    <col min="1911" max="1911" width="24.625" bestFit="1" customWidth="1"/>
    <col min="1912" max="1912" width="27.875" bestFit="1" customWidth="1"/>
    <col min="1913" max="1913" width="30.125" bestFit="1" customWidth="1"/>
    <col min="1914" max="1914" width="33.375" bestFit="1" customWidth="1"/>
    <col min="1915" max="1915" width="25.875" bestFit="1" customWidth="1"/>
    <col min="1916" max="1916" width="29.125" bestFit="1" customWidth="1"/>
    <col min="1917" max="1917" width="15.125" bestFit="1" customWidth="1"/>
    <col min="1918" max="1918" width="18.375" bestFit="1" customWidth="1"/>
    <col min="1919" max="1919" width="25.75" bestFit="1" customWidth="1"/>
    <col min="1920" max="1920" width="29" bestFit="1" customWidth="1"/>
    <col min="1921" max="1921" width="14.5" bestFit="1" customWidth="1"/>
    <col min="1922" max="1922" width="17.875" bestFit="1" customWidth="1"/>
    <col min="1923" max="1923" width="10.875" bestFit="1" customWidth="1"/>
    <col min="1924" max="1924" width="14.125" bestFit="1" customWidth="1"/>
    <col min="1925" max="1925" width="24.625" bestFit="1" customWidth="1"/>
    <col min="1926" max="1926" width="27.875" bestFit="1" customWidth="1"/>
    <col min="1927" max="1927" width="11.625" bestFit="1" customWidth="1"/>
    <col min="1928" max="1928" width="14.875" bestFit="1" customWidth="1"/>
    <col min="1929" max="1929" width="13.5" bestFit="1" customWidth="1"/>
    <col min="1930" max="1930" width="16.75" bestFit="1" customWidth="1"/>
    <col min="1931" max="1931" width="11.875" bestFit="1" customWidth="1"/>
    <col min="1932" max="1932" width="15.125" bestFit="1" customWidth="1"/>
    <col min="1933" max="1933" width="27.875" bestFit="1" customWidth="1"/>
    <col min="1934" max="1934" width="31.125" bestFit="1" customWidth="1"/>
    <col min="1935" max="1935" width="22.25" bestFit="1" customWidth="1"/>
    <col min="1936" max="1936" width="25.625" bestFit="1" customWidth="1"/>
    <col min="1937" max="1937" width="23.875" bestFit="1" customWidth="1"/>
    <col min="1938" max="1938" width="27.125" bestFit="1" customWidth="1"/>
    <col min="1939" max="1939" width="23.25" bestFit="1" customWidth="1"/>
    <col min="1940" max="1940" width="26.5" bestFit="1" customWidth="1"/>
    <col min="1941" max="1941" width="15.125" bestFit="1" customWidth="1"/>
    <col min="1942" max="1942" width="18.375" bestFit="1" customWidth="1"/>
    <col min="1943" max="1943" width="15.125" bestFit="1" customWidth="1"/>
    <col min="1944" max="1944" width="18.375" bestFit="1" customWidth="1"/>
    <col min="1945" max="1945" width="20.5" bestFit="1" customWidth="1"/>
    <col min="1946" max="1946" width="23.75" bestFit="1" customWidth="1"/>
    <col min="1947" max="1947" width="11" bestFit="1" customWidth="1"/>
    <col min="1948" max="1948" width="14.25" bestFit="1" customWidth="1"/>
    <col min="1949" max="1949" width="16.375" bestFit="1" customWidth="1"/>
    <col min="1950" max="1950" width="19.625" bestFit="1" customWidth="1"/>
    <col min="1951" max="1951" width="11.25" bestFit="1" customWidth="1"/>
    <col min="1952" max="1952" width="14.5" bestFit="1" customWidth="1"/>
    <col min="1953" max="1954" width="11.5" bestFit="1" customWidth="1"/>
    <col min="1955" max="1955" width="14.75" bestFit="1" customWidth="1"/>
    <col min="1956" max="1956" width="26.125" bestFit="1" customWidth="1"/>
    <col min="1957" max="1957" width="29.5" bestFit="1" customWidth="1"/>
    <col min="1958" max="1958" width="21.5" bestFit="1" customWidth="1"/>
    <col min="1959" max="1959" width="24.75" bestFit="1" customWidth="1"/>
    <col min="1960" max="1960" width="25.875" bestFit="1" customWidth="1"/>
    <col min="1961" max="1961" width="29.125" bestFit="1" customWidth="1"/>
    <col min="1962" max="1962" width="13" bestFit="1" customWidth="1"/>
    <col min="1963" max="1963" width="16.25" bestFit="1" customWidth="1"/>
    <col min="1964" max="1964" width="11" bestFit="1" customWidth="1"/>
  </cols>
  <sheetData>
    <row r="1" spans="1:6" x14ac:dyDescent="0.25">
      <c r="A1" s="4" t="s">
        <v>6</v>
      </c>
      <c r="B1" t="s">
        <v>2033</v>
      </c>
    </row>
    <row r="3" spans="1:6" x14ac:dyDescent="0.25">
      <c r="A3" s="4" t="s">
        <v>2070</v>
      </c>
      <c r="B3" s="4" t="s">
        <v>2034</v>
      </c>
    </row>
    <row r="4" spans="1:6" x14ac:dyDescent="0.25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5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5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5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5" t="s">
        <v>2040</v>
      </c>
      <c r="B8" s="6"/>
      <c r="C8" s="6"/>
      <c r="D8" s="6"/>
      <c r="E8" s="6">
        <v>4</v>
      </c>
      <c r="F8" s="6">
        <v>4</v>
      </c>
    </row>
    <row r="9" spans="1:6" x14ac:dyDescent="0.25">
      <c r="A9" s="5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5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5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5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5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5" t="s">
        <v>2035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0C2C-F875-457B-B194-01DFE59E39DE}">
  <dimension ref="A1:F30"/>
  <sheetViews>
    <sheetView workbookViewId="0">
      <selection activeCell="S24" sqref="S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2033</v>
      </c>
    </row>
    <row r="2" spans="1:6" x14ac:dyDescent="0.25">
      <c r="A2" s="4" t="s">
        <v>2031</v>
      </c>
      <c r="B2" t="s">
        <v>2033</v>
      </c>
    </row>
    <row r="4" spans="1:6" x14ac:dyDescent="0.25">
      <c r="A4" s="4" t="s">
        <v>2070</v>
      </c>
      <c r="B4" s="4" t="s">
        <v>2034</v>
      </c>
    </row>
    <row r="5" spans="1:6" x14ac:dyDescent="0.25">
      <c r="A5" s="4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5" t="s">
        <v>2046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5" t="s">
        <v>2055</v>
      </c>
      <c r="B7" s="6"/>
      <c r="C7" s="6"/>
      <c r="D7" s="6"/>
      <c r="E7" s="6">
        <v>4</v>
      </c>
      <c r="F7" s="6">
        <v>4</v>
      </c>
    </row>
    <row r="8" spans="1:6" x14ac:dyDescent="0.25">
      <c r="A8" s="5" t="s">
        <v>2047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5" t="s">
        <v>2048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5" t="s">
        <v>2056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5" t="s">
        <v>2063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5" t="s">
        <v>2052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5" t="s">
        <v>2057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5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5" t="s">
        <v>2059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5" t="s">
        <v>2053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5" t="s">
        <v>2064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5" t="s">
        <v>2062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5" t="s">
        <v>2069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5" t="s">
        <v>2065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5" t="s">
        <v>2060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5" t="s">
        <v>2049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5" t="s">
        <v>2050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5" t="s">
        <v>2051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5" t="s">
        <v>2054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5" t="s">
        <v>2067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5" t="s">
        <v>2068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5" t="s">
        <v>2061</v>
      </c>
      <c r="B29" s="6"/>
      <c r="C29" s="6"/>
      <c r="D29" s="6"/>
      <c r="E29" s="6">
        <v>3</v>
      </c>
      <c r="F29" s="6">
        <v>3</v>
      </c>
    </row>
    <row r="30" spans="1:6" x14ac:dyDescent="0.25">
      <c r="A30" s="5" t="s">
        <v>2035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C9D0-D519-4079-9A38-871779DF2745}">
  <dimension ref="A1:E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2085</v>
      </c>
      <c r="B1" t="s">
        <v>2033</v>
      </c>
    </row>
    <row r="2" spans="1:5" x14ac:dyDescent="0.25">
      <c r="A2" s="4" t="s">
        <v>2031</v>
      </c>
      <c r="B2" t="s">
        <v>2033</v>
      </c>
    </row>
    <row r="4" spans="1:5" x14ac:dyDescent="0.25">
      <c r="A4" s="4" t="s">
        <v>2070</v>
      </c>
      <c r="B4" s="4" t="s">
        <v>2034</v>
      </c>
    </row>
    <row r="5" spans="1:5" x14ac:dyDescent="0.25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8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8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8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8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8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8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8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8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8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8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8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8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8" t="s">
        <v>2035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Analysis</vt:lpstr>
      <vt:lpstr>Statistical Analysis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Jordan Li</cp:lastModifiedBy>
  <dcterms:created xsi:type="dcterms:W3CDTF">2021-09-29T18:52:28Z</dcterms:created>
  <dcterms:modified xsi:type="dcterms:W3CDTF">2022-12-23T04:27:18Z</dcterms:modified>
</cp:coreProperties>
</file>